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650" firstSheet="8" activeTab="17"/>
  </bookViews>
  <sheets>
    <sheet name="BUR" sheetId="20" r:id="rId1"/>
    <sheet name="BUR." sheetId="21" r:id="rId2"/>
    <sheet name="Totales" sheetId="2" r:id="rId3"/>
    <sheet name="1 - Energía" sheetId="3" r:id="rId4"/>
    <sheet name="1.A.1" sheetId="8" r:id="rId5"/>
    <sheet name="1.A.2" sheetId="9" r:id="rId6"/>
    <sheet name="1.A.3" sheetId="10" r:id="rId7"/>
    <sheet name="1.A.4" sheetId="11" r:id="rId8"/>
    <sheet name="1.B.3" sheetId="12" r:id="rId9"/>
    <sheet name="2 - Industria" sheetId="13" r:id="rId10"/>
    <sheet name="3 - AFOLU" sheetId="14" r:id="rId11"/>
    <sheet name="3.A" sheetId="17" r:id="rId12"/>
    <sheet name="3.B" sheetId="18" r:id="rId13"/>
    <sheet name="3.C" sheetId="19" r:id="rId14"/>
    <sheet name="4 - Residuos" sheetId="15" r:id="rId15"/>
    <sheet name="Hoja1" sheetId="22" r:id="rId16"/>
    <sheet name="Hoja2" sheetId="23" r:id="rId17"/>
    <sheet name="Hoja3" sheetId="24" r:id="rId1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0" l="1"/>
  <c r="B13" i="20"/>
  <c r="B14" i="20"/>
  <c r="B15" i="20"/>
  <c r="B16" i="20" l="1"/>
  <c r="J6" i="23"/>
  <c r="I6" i="23"/>
  <c r="H6" i="23"/>
  <c r="G6" i="23"/>
  <c r="F6" i="23"/>
  <c r="E6" i="23"/>
  <c r="D6" i="23"/>
  <c r="C6" i="23"/>
  <c r="B6" i="23"/>
  <c r="C16" i="2"/>
  <c r="B16" i="2"/>
  <c r="J16" i="2"/>
  <c r="I16" i="2"/>
  <c r="H16" i="2"/>
  <c r="G16" i="2"/>
  <c r="D16" i="2"/>
  <c r="E16" i="2"/>
  <c r="F16" i="2"/>
  <c r="G7" i="20"/>
  <c r="J7" i="20"/>
  <c r="I7" i="20"/>
  <c r="H7" i="20"/>
  <c r="E12" i="17"/>
  <c r="H8" i="21"/>
  <c r="G8" i="21"/>
  <c r="F8" i="21"/>
  <c r="E8" i="21"/>
  <c r="D8" i="21"/>
  <c r="C8" i="21"/>
  <c r="B5" i="21"/>
  <c r="B4" i="21"/>
  <c r="B3" i="21"/>
  <c r="B8" i="21"/>
  <c r="F7" i="20"/>
  <c r="E7" i="20"/>
  <c r="D4" i="12"/>
  <c r="C4" i="12"/>
  <c r="B4" i="12"/>
  <c r="D3" i="12"/>
  <c r="C3" i="12"/>
  <c r="B3" i="12"/>
  <c r="B4" i="11"/>
  <c r="C4" i="11"/>
  <c r="D4" i="11"/>
  <c r="B5" i="11"/>
  <c r="C5" i="11"/>
  <c r="D5" i="11"/>
  <c r="B6" i="11"/>
  <c r="C6" i="11"/>
  <c r="D6" i="11"/>
  <c r="B7" i="11"/>
  <c r="C7" i="11"/>
  <c r="D7" i="11"/>
  <c r="B3" i="11"/>
  <c r="D3" i="11"/>
  <c r="C3" i="11"/>
  <c r="B4" i="10"/>
  <c r="C4" i="10"/>
  <c r="D4" i="10"/>
  <c r="B5" i="10"/>
  <c r="C5" i="10"/>
  <c r="D5" i="10"/>
  <c r="B6" i="10"/>
  <c r="C6" i="10"/>
  <c r="D6" i="10"/>
  <c r="B7" i="10"/>
  <c r="C7" i="10"/>
  <c r="D7" i="10"/>
  <c r="B8" i="10"/>
  <c r="C8" i="10"/>
  <c r="D8" i="10"/>
  <c r="B9" i="10"/>
  <c r="C9" i="10"/>
  <c r="D9" i="10"/>
  <c r="B10" i="10"/>
  <c r="C10" i="10"/>
  <c r="D10" i="10"/>
  <c r="B11" i="10"/>
  <c r="C11" i="10"/>
  <c r="D11" i="10"/>
  <c r="B12" i="10"/>
  <c r="C12" i="10"/>
  <c r="D12" i="10"/>
  <c r="B13" i="10"/>
  <c r="C13" i="10"/>
  <c r="D13" i="10"/>
  <c r="B14" i="10"/>
  <c r="C14" i="10"/>
  <c r="D14" i="10"/>
  <c r="B15" i="10"/>
  <c r="C15" i="10"/>
  <c r="D15" i="10"/>
  <c r="B16" i="10"/>
  <c r="C16" i="10"/>
  <c r="D16" i="10"/>
  <c r="B17" i="10"/>
  <c r="C17" i="10"/>
  <c r="D17" i="10"/>
  <c r="B18" i="10"/>
  <c r="C18" i="10"/>
  <c r="D18" i="10"/>
  <c r="D3" i="10"/>
  <c r="C3" i="10"/>
  <c r="B3" i="10"/>
  <c r="B12" i="8"/>
  <c r="B9" i="8"/>
  <c r="C9" i="8"/>
  <c r="D9" i="8"/>
  <c r="B10" i="8"/>
  <c r="C10" i="8"/>
  <c r="D10" i="8"/>
  <c r="B11" i="8"/>
  <c r="C11" i="8"/>
  <c r="D11" i="8"/>
  <c r="C12" i="8"/>
  <c r="D12" i="8"/>
  <c r="B13" i="8"/>
  <c r="C13" i="8"/>
  <c r="D13" i="8"/>
  <c r="D8" i="8"/>
  <c r="C8" i="8"/>
  <c r="B8" i="8"/>
  <c r="D4" i="9"/>
  <c r="D5" i="9"/>
  <c r="D6" i="9"/>
  <c r="D7" i="9"/>
  <c r="D8" i="9"/>
  <c r="D9" i="9"/>
  <c r="D10" i="9"/>
  <c r="C4" i="9"/>
  <c r="C5" i="9"/>
  <c r="C6" i="9"/>
  <c r="C7" i="9"/>
  <c r="C8" i="9"/>
  <c r="C9" i="9"/>
  <c r="C10" i="9"/>
  <c r="B4" i="9"/>
  <c r="B5" i="9"/>
  <c r="B6" i="9"/>
  <c r="B7" i="9"/>
  <c r="B8" i="9"/>
  <c r="B9" i="9"/>
  <c r="B10" i="9"/>
  <c r="D21" i="20"/>
  <c r="B21" i="20"/>
  <c r="C22" i="20"/>
  <c r="C21" i="20"/>
  <c r="D23" i="20"/>
  <c r="D20" i="20"/>
  <c r="B22" i="20"/>
  <c r="C23" i="20"/>
  <c r="B23" i="20"/>
  <c r="B20" i="20"/>
  <c r="C20" i="20"/>
  <c r="D22" i="20"/>
  <c r="E3" i="19"/>
  <c r="D3" i="19"/>
  <c r="D2" i="19"/>
  <c r="C3" i="19"/>
  <c r="C2" i="19"/>
  <c r="B3" i="19"/>
  <c r="B2" i="19"/>
  <c r="E2" i="19"/>
  <c r="E11" i="18"/>
  <c r="D11" i="18"/>
  <c r="C11" i="18"/>
  <c r="B11" i="18"/>
  <c r="E9" i="18"/>
  <c r="D9" i="18"/>
  <c r="C9" i="18"/>
  <c r="B9" i="18"/>
  <c r="E7" i="18"/>
  <c r="D7" i="18"/>
  <c r="C7" i="18"/>
  <c r="B7" i="18"/>
  <c r="E4" i="18"/>
  <c r="D4" i="18"/>
  <c r="D3" i="18"/>
  <c r="C4" i="18"/>
  <c r="B4" i="18"/>
  <c r="B3" i="18"/>
  <c r="D12" i="17"/>
  <c r="B12" i="17"/>
  <c r="C3" i="18"/>
  <c r="E3" i="18"/>
  <c r="C19" i="14"/>
  <c r="D19" i="14"/>
  <c r="E19" i="14"/>
  <c r="B19" i="14"/>
  <c r="D6" i="14"/>
  <c r="E3" i="14"/>
  <c r="C3" i="14"/>
  <c r="D3" i="14"/>
  <c r="B3" i="14"/>
  <c r="C6" i="14"/>
  <c r="C2" i="14"/>
  <c r="B6" i="14"/>
  <c r="B2" i="14"/>
  <c r="E6" i="14"/>
  <c r="E2" i="14"/>
  <c r="D2" i="14"/>
  <c r="B6" i="20"/>
  <c r="B5" i="20"/>
  <c r="D5" i="20"/>
  <c r="C5" i="20"/>
  <c r="F9" i="13"/>
  <c r="C9" i="13"/>
  <c r="D9" i="13"/>
  <c r="E9" i="13"/>
  <c r="B9" i="13"/>
  <c r="F3" i="13"/>
  <c r="C3" i="13"/>
  <c r="D3" i="13"/>
  <c r="E3" i="13"/>
  <c r="B3" i="13"/>
  <c r="C6" i="20"/>
  <c r="D6" i="20"/>
  <c r="F7" i="13"/>
  <c r="F2" i="13"/>
  <c r="E7" i="13"/>
  <c r="E2" i="13"/>
  <c r="C7" i="13"/>
  <c r="C2" i="13"/>
  <c r="B7" i="13"/>
  <c r="B2" i="13"/>
  <c r="B4" i="20"/>
  <c r="H3" i="12"/>
  <c r="F3" i="9"/>
  <c r="C3" i="9"/>
  <c r="G3" i="9"/>
  <c r="D3" i="9"/>
  <c r="H3" i="9"/>
  <c r="E3" i="9"/>
  <c r="B3" i="9"/>
  <c r="D3" i="20"/>
  <c r="C24" i="20"/>
  <c r="D24" i="20"/>
  <c r="C3" i="20"/>
  <c r="B24" i="20"/>
  <c r="B3" i="20"/>
  <c r="D7" i="20" l="1"/>
  <c r="C25" i="20"/>
  <c r="B25" i="20"/>
  <c r="D25" i="20"/>
  <c r="B7" i="20"/>
  <c r="C7" i="20"/>
</calcChain>
</file>

<file path=xl/sharedStrings.xml><?xml version="1.0" encoding="utf-8"?>
<sst xmlns="http://schemas.openxmlformats.org/spreadsheetml/2006/main" count="651" uniqueCount="242">
  <si>
    <t>Fuente de Emisión</t>
  </si>
  <si>
    <t>Emisiones expresadas en CO2 equivalente (Gg)</t>
  </si>
  <si>
    <t>Total</t>
  </si>
  <si>
    <t>32.82 </t>
  </si>
  <si>
    <t xml:space="preserve">15.90*             </t>
  </si>
  <si>
    <t>1 - Energía</t>
  </si>
  <si>
    <t>2 - Procesos industriales y uso de productos</t>
  </si>
  <si>
    <t>3 - Agricultura, Silvicultura y otros usos de la tierra</t>
  </si>
  <si>
    <t>4 - Residuos</t>
  </si>
  <si>
    <t>1.B - Emisiones fugitivas</t>
  </si>
  <si>
    <t>1.A.2 - Industrias Manufactureras y de la Construcción</t>
  </si>
  <si>
    <t>1.A.3 - Transporte</t>
  </si>
  <si>
    <t>1.A.4 - Otros Sectores</t>
  </si>
  <si>
    <t>1.B.3 Otras emisiones de producción de energía</t>
  </si>
  <si>
    <r>
      <t>CO</t>
    </r>
    <r>
      <rPr>
        <b/>
        <vertAlign val="subscript"/>
        <sz val="11"/>
        <color theme="0"/>
        <rFont val="Calibri"/>
        <family val="2"/>
        <scheme val="minor"/>
      </rPr>
      <t>2</t>
    </r>
  </si>
  <si>
    <r>
      <t>CH</t>
    </r>
    <r>
      <rPr>
        <b/>
        <vertAlign val="subscript"/>
        <sz val="11"/>
        <color theme="0"/>
        <rFont val="Calibri"/>
        <family val="2"/>
        <scheme val="minor"/>
      </rPr>
      <t>4</t>
    </r>
  </si>
  <si>
    <r>
      <t>N</t>
    </r>
    <r>
      <rPr>
        <b/>
        <vertAlign val="subscript"/>
        <sz val="11"/>
        <color theme="0"/>
        <rFont val="Calibri"/>
        <family val="2"/>
        <scheme val="minor"/>
      </rPr>
      <t>2</t>
    </r>
    <r>
      <rPr>
        <b/>
        <sz val="11"/>
        <color theme="0"/>
        <rFont val="Calibri"/>
        <family val="2"/>
        <scheme val="minor"/>
      </rPr>
      <t>O</t>
    </r>
  </si>
  <si>
    <t>Emisiones
(Gg CO2e)</t>
  </si>
  <si>
    <t>1.A.1 Industrias de la energía</t>
  </si>
  <si>
    <t>1.A.1.a - Producción de electricidad y calor como actividad principal</t>
  </si>
  <si>
    <t>1.A.1.ai - Generación de electricidad</t>
  </si>
  <si>
    <t>1.A.1.b - Refinación de petróleo</t>
  </si>
  <si>
    <t>1.A.1.c - Manufactura de combustibles sólidos</t>
  </si>
  <si>
    <t>1.A.1.ci - Fabricación de combustibles sólidos</t>
  </si>
  <si>
    <t>1.A.2 - Industrias manufactureras y de la construcción</t>
  </si>
  <si>
    <t>1.A.2.c - Productos químicos</t>
  </si>
  <si>
    <t>1.A.2.d - Pulpa, papel e imprenta</t>
  </si>
  <si>
    <t>1.A.2.e - Procesamiento de alimentos, bebidas y tabaco</t>
  </si>
  <si>
    <t>1.A.2.j - Madera y productos de madera</t>
  </si>
  <si>
    <t>1.A.2.k - Construcción</t>
  </si>
  <si>
    <t>1.A.2.l - Textiles y cuero</t>
  </si>
  <si>
    <t>1.A.2.m - Industria no especificada</t>
  </si>
  <si>
    <t>1.A.3.a - Aviación civil</t>
  </si>
  <si>
    <t>1.A.3.ai - Aviación internacional*</t>
  </si>
  <si>
    <t>1.A.3.aii - Aviación de cabotaje</t>
  </si>
  <si>
    <t>1.A.3.b - Transporte terrestre</t>
  </si>
  <si>
    <t>1.A.3.bi - Automóviles</t>
  </si>
  <si>
    <t>1.A.3.bi1 - Automóviles de pasajeros con catalizadores tridireccionales</t>
  </si>
  <si>
    <t>1.A.3.bii - Camiones para servicio ligero</t>
  </si>
  <si>
    <t>1.A.3.bii1 - Camiones para servicio ligero con catalizadores tridireccionales</t>
  </si>
  <si>
    <t>1.A.3.biii - Camiones para servicio pesado y autobuses</t>
  </si>
  <si>
    <t>1.A.3.biv - Motocicletas</t>
  </si>
  <si>
    <t>1.A.3.c - Ferrocarriles</t>
  </si>
  <si>
    <t>1.A.3.d - Navegación marítima y fluvial</t>
  </si>
  <si>
    <t>1.A.3.dii - Navegación marítima y fluvial nacional</t>
  </si>
  <si>
    <t>1.A.3.e - Otro tipo de transporte</t>
  </si>
  <si>
    <t>1.A.3.eii - Todo terreno</t>
  </si>
  <si>
    <t>*En la subcategoría de la Refinación de Petróleo se contabiliza el consumo propio de toda la industria energética, esta cifra se refiere al consumo propio de las centrales de generación de energía eléctrica para abastecer el servicio público.</t>
  </si>
  <si>
    <t>*Las emisiones por aviación o navegación internacional no se contabilizan en el total nacional.</t>
  </si>
  <si>
    <t>**Las emisiones de bióxido de carbono por la fabricación de combustibles sólidos no son contabilizados en el total debido a que provienen de la conversión de biomasa y fueron contabilizadas en el sector AFOLU.</t>
  </si>
  <si>
    <t>1.A.4 - Otros sectores</t>
  </si>
  <si>
    <t>1.A.4.a - Comercial/Institucional</t>
  </si>
  <si>
    <t>1.A.4.b - Residencial</t>
  </si>
  <si>
    <t>1.A.4.c - Agricultura/Silvicultura/Pesca Piscifactorías</t>
  </si>
  <si>
    <t>1.A.4.ci - Estacionarias</t>
  </si>
  <si>
    <t>1.B.3a - Geotermia</t>
  </si>
  <si>
    <t>2.A - Industria de los Minerales</t>
  </si>
  <si>
    <t>2.A.1 - Producción de cemento</t>
  </si>
  <si>
    <t>2.A.2 - Producción de cal</t>
  </si>
  <si>
    <t>2.A.3 - Producción de vidrio*</t>
  </si>
  <si>
    <t>2.F - Uso de productos sustitutos de las sustancias que agotan la capa de ozono</t>
  </si>
  <si>
    <t>2.F.1 - Refrigeración y aire acondicionado**</t>
  </si>
  <si>
    <t>2.G - Manufactura y utilización de otros productos</t>
  </si>
  <si>
    <t>2.G.1 - Uso de equipos eléctricos</t>
  </si>
  <si>
    <t>SF6</t>
  </si>
  <si>
    <t xml:space="preserve">3.A.1 - Fermentación entérica </t>
  </si>
  <si>
    <t xml:space="preserve">3.A.2 - Manejo de Estiercol </t>
  </si>
  <si>
    <t>3.B - Tierras</t>
  </si>
  <si>
    <t>3.B.1 - Tierras Forestales</t>
  </si>
  <si>
    <t xml:space="preserve">3.B.2 - Tierras de Cultivo </t>
  </si>
  <si>
    <t xml:space="preserve">3.B.3 - Pastizales </t>
  </si>
  <si>
    <t xml:space="preserve">3.B.4 - Humedales </t>
  </si>
  <si>
    <t xml:space="preserve">3.B.5 - Asentamientos humanos </t>
  </si>
  <si>
    <t xml:space="preserve">3.B.6 - Otras Tierras </t>
  </si>
  <si>
    <t>3.C.2 - Encalado</t>
  </si>
  <si>
    <t>3.C.3 - Aplicación de Urea</t>
  </si>
  <si>
    <t>3.C.5 - Emisiones indirectas de N2O de los suelos gestionados</t>
  </si>
  <si>
    <t>3.C.7 - Cultivo de arroz</t>
  </si>
  <si>
    <t>3.C.8 - Otros</t>
  </si>
  <si>
    <t>4.A. - Eliminación de desechos sólidos</t>
  </si>
  <si>
    <t>4.A.1 - Sitios gestionados de eliminación de desechos</t>
  </si>
  <si>
    <t>4.B - Tratamiento biológico de los desechos sólidos</t>
  </si>
  <si>
    <t>4.C - Incineración e incineración abierta de desechos</t>
  </si>
  <si>
    <t>4.D - Tratamiento y eliminación de aguas residuales</t>
  </si>
  <si>
    <t>4.D.1 - Tratamiento y eliminación de aguas residuales domésticas</t>
  </si>
  <si>
    <t>4.D.2 - Tratamiento y eliminación de aguas residuales industriales</t>
  </si>
  <si>
    <t>4.E - Otros</t>
  </si>
  <si>
    <t>3.B.1a - Tierras Forestales que permanecen como tales</t>
  </si>
  <si>
    <t>Emisiones
(Gg)</t>
  </si>
  <si>
    <t>3.B.2b - Tierras convertidas en Tierras de Cultivo</t>
  </si>
  <si>
    <t>3.B.1b Tierras convertidas en Tierras Forestales</t>
  </si>
  <si>
    <t>3.B.3b - Tierras convertidas a Pastizales</t>
  </si>
  <si>
    <t>3.B.4b - Tierras inundadas que permanecen como tales</t>
  </si>
  <si>
    <t>¿Cómo se calcularon estas emisiones?</t>
  </si>
  <si>
    <t xml:space="preserve">¿Cómo se calcularon estas emisiones?  </t>
  </si>
  <si>
    <t>2 - Procesos industriales y uso de productos (IPPU)</t>
  </si>
  <si>
    <t>3 - Agricultura, Silvicultura y otros usos de la tierra (AFOLU)</t>
  </si>
  <si>
    <t>15.90*</t>
  </si>
  <si>
    <t>Emisión Total
(Gg)</t>
  </si>
  <si>
    <t>HFC*</t>
  </si>
  <si>
    <t>*Corresponde a R-32, R-125, R-134a, R-143a y R-152a</t>
  </si>
  <si>
    <t>Subsector</t>
  </si>
  <si>
    <t>Gas Emitido (Gg)</t>
  </si>
  <si>
    <t>Industrias de la Energía</t>
  </si>
  <si>
    <t>Industria de manufactura y construcción</t>
  </si>
  <si>
    <t>Transporte</t>
  </si>
  <si>
    <t>Otros Sectores</t>
  </si>
  <si>
    <t>Emisiones Fugitivas</t>
  </si>
  <si>
    <t>Gas (Gg)</t>
  </si>
  <si>
    <t>Producción de cemento</t>
  </si>
  <si>
    <t>Producción de cal</t>
  </si>
  <si>
    <t>Producción de vidrio</t>
  </si>
  <si>
    <t>Refrigeración y AC</t>
  </si>
  <si>
    <t>Equipo Eléctrico</t>
  </si>
  <si>
    <t xml:space="preserve">Totales </t>
  </si>
  <si>
    <t>R-32</t>
  </si>
  <si>
    <t>R-125</t>
  </si>
  <si>
    <t>R-134a</t>
  </si>
  <si>
    <t>R-152a</t>
  </si>
  <si>
    <t>R-143a</t>
  </si>
  <si>
    <t>Fermentación entérica</t>
  </si>
  <si>
    <t>Manejo de estiércol</t>
  </si>
  <si>
    <t>Tierras Forestales</t>
  </si>
  <si>
    <t>Tierras de Cultivo</t>
  </si>
  <si>
    <t>Pastizales</t>
  </si>
  <si>
    <t>Humedales</t>
  </si>
  <si>
    <t>Asentamientos humanos</t>
  </si>
  <si>
    <t>Otras Tierras</t>
  </si>
  <si>
    <t>Quema de biomasa en bosque</t>
  </si>
  <si>
    <t>Quema de pasturas</t>
  </si>
  <si>
    <t>Quema de residuos agrícolas</t>
  </si>
  <si>
    <t>Suelos agrícolas</t>
  </si>
  <si>
    <t>Cultivo de arroz</t>
  </si>
  <si>
    <t>Residuos sólidos</t>
  </si>
  <si>
    <t>Aguas Residuales</t>
  </si>
  <si>
    <t>G.E.I. (Gg/año)</t>
  </si>
  <si>
    <t>Fuentes de información</t>
  </si>
  <si>
    <t>Fuentes de Información</t>
  </si>
  <si>
    <t>No aplica</t>
  </si>
  <si>
    <t>Fuentes de emisión</t>
  </si>
  <si>
    <t>CO2</t>
  </si>
  <si>
    <t>CH4</t>
  </si>
  <si>
    <t>N2O</t>
  </si>
  <si>
    <t>-</t>
  </si>
  <si>
    <t>http://sinamecc.opendata.junar.com/datasets/186451-energia-1a-combustion.download/</t>
  </si>
  <si>
    <t>http://bit.ly/2DKDk1G</t>
  </si>
  <si>
    <t>http://sinamecc.opendata.junar.com/datasets/186450-energia-1b-emisiones-fugitivas.download/</t>
  </si>
  <si>
    <t>http://bit.ly/2DLfZx0</t>
  </si>
  <si>
    <t>http://sinamecc.opendata.junar.com/datasets/186452-ippu-2.download/</t>
  </si>
  <si>
    <t>http://sinamecc.opendata.junar.com/datasets/186440-afolu-3a-imn2012.download/</t>
  </si>
  <si>
    <t>http://bit.ly/2DKu6m6</t>
  </si>
  <si>
    <t>http://sinamecc.opendata.junar.com/datasets/186442-afolu-3b1b-land-converted-to-fl.download/</t>
  </si>
  <si>
    <t>http://sinamecc.opendata.junar.com/datasets/186441-afolu-3b1a-fl-remaining-fl.download/</t>
  </si>
  <si>
    <t>http://sinamecc.opendata.junar.com/datasets/186443-afolu-3b2b-land-converted-to-cl.download/</t>
  </si>
  <si>
    <t>http://sinamecc.opendata.junar.com/datasets/186444-afolu-3b3b-land-converted-to-gl.download/</t>
  </si>
  <si>
    <t>http://bit.ly/2UsGTPR</t>
  </si>
  <si>
    <t>http://sinamecc.opendata.junar.com/datasets/186445-afolu-3c1a-biomass-burning-fl-imn2012-rev-inv.download/</t>
  </si>
  <si>
    <t>http://sinamecc.opendata.junar.com/datasets/186446-afolu-3c1c-biomass-burning-glimn2012-rev-inv.download/</t>
  </si>
  <si>
    <t>http://sinamecc.opendata.junar.com/datasets/186447-afolu-3c4-direct-n2o-soils-imn-2012-rev-inv.download/</t>
  </si>
  <si>
    <t>http://sinamecc.opendata.junar.com/datasets/186448-afolu-3c7-ch4-rice-imn-2012-rev-inv.download/</t>
  </si>
  <si>
    <t>http://bit.ly/2Us7Lzj</t>
  </si>
  <si>
    <t>http://sinamecc.opendata.junar.com/datasets/186453-manejo-de-residuos-4.download/</t>
  </si>
  <si>
    <t>Hojas metodológicas</t>
  </si>
  <si>
    <t>Energia A1</t>
  </si>
  <si>
    <t>Energia B1</t>
  </si>
  <si>
    <t>IPPU 2A1, 2A2, 2A3, 2F1, 2G1</t>
  </si>
  <si>
    <t>AFOLU 3A</t>
  </si>
  <si>
    <t>AFOLU 3B1a</t>
  </si>
  <si>
    <t>AFOLU 3B1b</t>
  </si>
  <si>
    <t>AFOLU 3B2b</t>
  </si>
  <si>
    <t>AFOLU 3B3b</t>
  </si>
  <si>
    <t>AFOLU 3C1a</t>
  </si>
  <si>
    <t>AFOLU 3C1c</t>
  </si>
  <si>
    <t>AFOLU 3C4</t>
  </si>
  <si>
    <t>AFOLU 3C7</t>
  </si>
  <si>
    <t>Residuos 4A1, 4B, 4C1, 4D1, 4D2</t>
  </si>
  <si>
    <t>Sector</t>
  </si>
  <si>
    <r>
      <t>Emisión Total de CO</t>
    </r>
    <r>
      <rPr>
        <b/>
        <vertAlign val="subscript"/>
        <sz val="11"/>
        <color theme="0"/>
        <rFont val="Calibri"/>
        <family val="2"/>
        <scheme val="minor"/>
      </rPr>
      <t xml:space="preserve">2  </t>
    </r>
    <r>
      <rPr>
        <b/>
        <sz val="11"/>
        <color theme="0"/>
        <rFont val="Calibri"/>
        <family val="2"/>
        <scheme val="minor"/>
      </rPr>
      <t>(Gg)</t>
    </r>
  </si>
  <si>
    <r>
      <t>Emisión Total de CH</t>
    </r>
    <r>
      <rPr>
        <b/>
        <vertAlign val="subscript"/>
        <sz val="11"/>
        <color theme="0"/>
        <rFont val="Calibri"/>
        <family val="2"/>
        <scheme val="minor"/>
      </rPr>
      <t xml:space="preserve">4  </t>
    </r>
    <r>
      <rPr>
        <b/>
        <sz val="11"/>
        <color theme="0"/>
        <rFont val="Calibri"/>
        <family val="2"/>
        <scheme val="minor"/>
      </rPr>
      <t>(Gg)</t>
    </r>
  </si>
  <si>
    <r>
      <t>Emisión Total de N</t>
    </r>
    <r>
      <rPr>
        <b/>
        <vertAlign val="subscript"/>
        <sz val="11"/>
        <color theme="0"/>
        <rFont val="Calibri"/>
        <family val="2"/>
        <scheme val="minor"/>
      </rPr>
      <t>2</t>
    </r>
    <r>
      <rPr>
        <b/>
        <sz val="11"/>
        <color theme="0"/>
        <rFont val="Calibri"/>
        <family val="2"/>
        <scheme val="minor"/>
      </rPr>
      <t>O</t>
    </r>
    <r>
      <rPr>
        <b/>
        <vertAlign val="subscript"/>
        <sz val="11"/>
        <color theme="0"/>
        <rFont val="Calibri"/>
        <family val="2"/>
        <scheme val="minor"/>
      </rPr>
      <t xml:space="preserve">  </t>
    </r>
    <r>
      <rPr>
        <b/>
        <sz val="11"/>
        <color theme="0"/>
        <rFont val="Calibri"/>
        <family val="2"/>
        <scheme val="minor"/>
      </rPr>
      <t>(Gg)</t>
    </r>
  </si>
  <si>
    <r>
      <t>Emisión Total de HFC*</t>
    </r>
    <r>
      <rPr>
        <b/>
        <vertAlign val="subscript"/>
        <sz val="11"/>
        <color theme="0"/>
        <rFont val="Calibri"/>
        <family val="2"/>
        <scheme val="minor"/>
      </rPr>
      <t xml:space="preserve"> </t>
    </r>
    <r>
      <rPr>
        <b/>
        <sz val="11"/>
        <color theme="0"/>
        <rFont val="Calibri"/>
        <family val="2"/>
        <scheme val="minor"/>
      </rPr>
      <t>(Gg)</t>
    </r>
  </si>
  <si>
    <r>
      <t>Emisión Total de SF</t>
    </r>
    <r>
      <rPr>
        <b/>
        <vertAlign val="subscript"/>
        <sz val="11"/>
        <color theme="0"/>
        <rFont val="Calibri"/>
        <family val="2"/>
        <scheme val="minor"/>
      </rPr>
      <t xml:space="preserve">6 </t>
    </r>
    <r>
      <rPr>
        <b/>
        <sz val="11"/>
        <color theme="0"/>
        <rFont val="Calibri"/>
        <family val="2"/>
        <scheme val="minor"/>
      </rPr>
      <t>(Gg)</t>
    </r>
  </si>
  <si>
    <t>1.A - Actividades de quema del combustible</t>
  </si>
  <si>
    <t>Emisiones de CO2 (Gg)</t>
  </si>
  <si>
    <t>Emisiones de CH4 (Gg)</t>
  </si>
  <si>
    <t>Emisiones
de N2O (Gg)</t>
  </si>
  <si>
    <t>Emisiones totales (Gg CO2e)</t>
  </si>
  <si>
    <t>1.A.1.b - Refinación del petróleo</t>
  </si>
  <si>
    <t>1.B.3 - Otras emisiones de producción de energía</t>
  </si>
  <si>
    <t>1.C - Transporte y almacenamiento de dióxido de carbono</t>
  </si>
  <si>
    <t>Hoja de cálculo</t>
  </si>
  <si>
    <t>Emisiones de  CO2 (Gg CO2e)</t>
  </si>
  <si>
    <t>Emisiones de HFC
(Gg CO2e)</t>
  </si>
  <si>
    <t>Emisiones de PFC
(Gg CO2e)</t>
  </si>
  <si>
    <t>Emisiones de SF6 (Gg CO2e)</t>
  </si>
  <si>
    <t>3.A - Ganado</t>
  </si>
  <si>
    <t>3.B - Tierra</t>
  </si>
  <si>
    <t xml:space="preserve">3.A.2 - Gestión del estiércol </t>
  </si>
  <si>
    <t>3.B.4aii - Tierras inundadas que permanecen como tales</t>
  </si>
  <si>
    <t>3.B.4bii - Tierras convertidas en tierras inundadas</t>
  </si>
  <si>
    <r>
      <t>3.C - Fuentes agregadas y fuentes de emisión no CO</t>
    </r>
    <r>
      <rPr>
        <b/>
        <vertAlign val="subscript"/>
        <sz val="11"/>
        <color theme="1"/>
        <rFont val="Calibri"/>
        <family val="2"/>
        <scheme val="minor"/>
      </rPr>
      <t xml:space="preserve">2 </t>
    </r>
    <r>
      <rPr>
        <b/>
        <sz val="11"/>
        <color theme="1"/>
        <rFont val="Calibri"/>
        <family val="2"/>
        <scheme val="minor"/>
      </rPr>
      <t>de la tierra</t>
    </r>
  </si>
  <si>
    <t>3.C.1 - Emisiones de GHG por quemado de biomasa</t>
  </si>
  <si>
    <t>3.C.1a - Emisiones del quemado de biomasa en Tierras forestales</t>
  </si>
  <si>
    <t>3.C.1d - Emisiones del quemado de biomasa en Otras tierras</t>
  </si>
  <si>
    <t>3.C.1c - Emisiones del quemado de biomasa en Pastizales</t>
  </si>
  <si>
    <t>3.C.6 - Emisiones indirectas de N2O resultantes de la gestión de estiércol</t>
  </si>
  <si>
    <t>4.C.2 - Incineración abierta de desechos</t>
  </si>
  <si>
    <t>Emisiones de CO2 (Gg CO2 año-1)</t>
  </si>
  <si>
    <t>Emisiones de CH4 (Gg CH4 año-1)</t>
  </si>
  <si>
    <t>Emisiones
de N2O (Gg N2O año-1)</t>
  </si>
  <si>
    <t>Emisiones totales (Gg CO2e año-1)</t>
  </si>
  <si>
    <t>3.C.4 - Emisiones directas de N2O de los suelos gestionados</t>
  </si>
  <si>
    <t>Hoja de cálculo con información detallada por Subsector</t>
  </si>
  <si>
    <t>Emisiones de N2O (Gg N2O año-1)</t>
  </si>
  <si>
    <t>CO</t>
  </si>
  <si>
    <t>CO+G3:K6</t>
  </si>
  <si>
    <t>Nox</t>
  </si>
  <si>
    <t>NMVOC</t>
  </si>
  <si>
    <t>S02</t>
  </si>
  <si>
    <t>NO</t>
  </si>
  <si>
    <t>NE</t>
  </si>
  <si>
    <t xml:space="preserve">NO </t>
  </si>
  <si>
    <t>NE: No estimado, NO: No ocurre</t>
  </si>
  <si>
    <t>Emisión Total de CO (Gg)</t>
  </si>
  <si>
    <t>Emisión Total de NOx (Gg)</t>
  </si>
  <si>
    <t>Emisión Total NMVOC (Gg)</t>
  </si>
  <si>
    <t>Emisión Total S02 (Gg)</t>
  </si>
  <si>
    <t>Emisiones (Gg CO2e)</t>
  </si>
  <si>
    <t>Energia</t>
  </si>
  <si>
    <t>IPPU</t>
  </si>
  <si>
    <t>Agricultura</t>
  </si>
  <si>
    <t>FOLU</t>
  </si>
  <si>
    <t>Residuos</t>
  </si>
  <si>
    <t>Total con FOLU</t>
  </si>
  <si>
    <t>Total sin FOLU</t>
  </si>
  <si>
    <t>7,307.9</t>
  </si>
  <si>
    <t>996.6</t>
  </si>
  <si>
    <t>3,099.0</t>
  </si>
  <si>
    <t>2,002.1</t>
  </si>
  <si>
    <t>13,405.6</t>
  </si>
  <si>
    <t>4,290.6</t>
  </si>
  <si>
    <t>17,696.1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</si>
</sst>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0.00_-;\-#,##0.00_-;_-&quot;-&quot;??_-;_-@_-"/>
    <numFmt numFmtId="165" formatCode="0.000000"/>
    <numFmt numFmtId="166" formatCode="0.00000"/>
    <numFmt numFmtId="167" formatCode="0.0000"/>
    <numFmt numFmtId="168" formatCode="0.000"/>
    <numFmt numFmtId="169" formatCode="_-#,##0.000_-;\-#,##0.000_-;_-&quot;-&quot;??_-;_-@_-"/>
    <numFmt numFmtId="170" formatCode="_-#,##0.0000_-;\-#,##0.0000_-;_-&quot;-&quot;??_-;_-@_-"/>
    <numFmt numFmtId="171" formatCode="_-#,##0.000000_-;\-#,##0.000000_-;_-&quot;-&quot;??_-;_-@_-"/>
    <numFmt numFmtId="172" formatCode="_-#,##0_-;\-#,##0_-;_-&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vertAlign val="subscript"/>
      <sz val="11"/>
      <color theme="0"/>
      <name val="Calibri"/>
      <family val="2"/>
      <scheme val="minor"/>
    </font>
    <font>
      <sz val="9"/>
      <color theme="1"/>
      <name val="Calibri Light"/>
      <family val="2"/>
    </font>
    <font>
      <b/>
      <vertAlign val="subscript"/>
      <sz val="11"/>
      <color theme="1"/>
      <name val="Calibri"/>
      <family val="2"/>
      <scheme val="minor"/>
    </font>
    <font>
      <sz val="11"/>
      <color rgb="FFFF0000"/>
      <name val="Calibri"/>
      <family val="2"/>
      <scheme val="minor"/>
    </font>
    <font>
      <i/>
      <sz val="11"/>
      <color rgb="FFFF0000"/>
      <name val="Calibri"/>
      <family val="2"/>
      <scheme val="minor"/>
    </font>
    <font>
      <b/>
      <sz val="11"/>
      <color rgb="FFFF0000"/>
      <name val="Calibri"/>
      <family val="2"/>
      <scheme val="minor"/>
    </font>
    <font>
      <u/>
      <sz val="11"/>
      <color theme="10"/>
      <name val="Calibri"/>
      <family val="2"/>
      <scheme val="minor"/>
    </font>
    <font>
      <sz val="8"/>
      <color rgb="FF000000"/>
      <name val="Arial"/>
      <family val="2"/>
    </font>
  </fonts>
  <fills count="9">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bgColor indexed="64"/>
      </patternFill>
    </fill>
    <fill>
      <patternFill patternType="solid">
        <fgColor theme="4"/>
        <bgColor indexed="64"/>
      </patternFill>
    </fill>
    <fill>
      <patternFill patternType="solid">
        <fgColor rgb="FF92D050"/>
        <bgColor indexed="64"/>
      </patternFill>
    </fill>
  </fills>
  <borders count="10">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4" tint="-0.499984740745262"/>
      </left>
      <right/>
      <top style="thin">
        <color theme="4" tint="-0.499984740745262"/>
      </top>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5" fillId="0" borderId="0"/>
    <xf numFmtId="0" fontId="12" fillId="0" borderId="0" applyNumberFormat="0" applyFill="0" applyBorder="0" applyAlignment="0" applyProtection="0"/>
    <xf numFmtId="43" fontId="1" fillId="0" borderId="0" applyFont="0" applyFill="0" applyBorder="0" applyAlignment="0" applyProtection="0"/>
  </cellStyleXfs>
  <cellXfs count="145">
    <xf numFmtId="0" fontId="0" fillId="0" borderId="0" xfId="0"/>
    <xf numFmtId="0" fontId="0" fillId="6" borderId="0" xfId="0" applyFill="1"/>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0" fillId="6" borderId="1" xfId="0" applyFill="1" applyBorder="1" applyAlignment="1">
      <alignment wrapText="1"/>
    </xf>
    <xf numFmtId="0" fontId="0" fillId="6" borderId="1" xfId="0" applyFill="1" applyBorder="1" applyAlignment="1">
      <alignment horizontal="left" wrapText="1"/>
    </xf>
    <xf numFmtId="0" fontId="1" fillId="5" borderId="1" xfId="5" applyBorder="1" applyAlignment="1">
      <alignment horizontal="left" wrapText="1"/>
    </xf>
    <xf numFmtId="0" fontId="0" fillId="6" borderId="1" xfId="0" applyFont="1" applyFill="1" applyBorder="1" applyAlignment="1">
      <alignment horizontal="left" wrapText="1"/>
    </xf>
    <xf numFmtId="0" fontId="3" fillId="6" borderId="0" xfId="0" applyFont="1" applyFill="1"/>
    <xf numFmtId="164" fontId="0" fillId="6" borderId="1" xfId="1" applyNumberFormat="1" applyFont="1" applyFill="1" applyBorder="1" applyAlignment="1">
      <alignment horizontal="center" vertical="center" wrapText="1"/>
    </xf>
    <xf numFmtId="164" fontId="0" fillId="6" borderId="1" xfId="1" applyNumberFormat="1" applyFont="1" applyFill="1" applyBorder="1" applyAlignment="1">
      <alignment horizontal="center" vertical="center"/>
    </xf>
    <xf numFmtId="164" fontId="0" fillId="6" borderId="1" xfId="0" applyNumberFormat="1" applyFill="1" applyBorder="1" applyAlignment="1">
      <alignment horizontal="center"/>
    </xf>
    <xf numFmtId="0" fontId="3" fillId="4" borderId="1" xfId="4" applyFont="1" applyBorder="1" applyAlignment="1">
      <alignment wrapText="1"/>
    </xf>
    <xf numFmtId="164" fontId="3" fillId="4" borderId="1" xfId="4" applyNumberFormat="1" applyFont="1" applyBorder="1" applyAlignment="1">
      <alignment horizontal="center" vertical="center" wrapText="1"/>
    </xf>
    <xf numFmtId="0" fontId="3" fillId="4" borderId="1" xfId="4" applyFont="1" applyBorder="1" applyAlignment="1">
      <alignment horizontal="left" wrapText="1"/>
    </xf>
    <xf numFmtId="0" fontId="1" fillId="3" borderId="1" xfId="3" applyBorder="1" applyAlignment="1">
      <alignment wrapText="1"/>
    </xf>
    <xf numFmtId="164" fontId="1" fillId="3" borderId="1" xfId="3" applyNumberFormat="1" applyBorder="1" applyAlignment="1">
      <alignment horizontal="center" vertical="center" wrapText="1"/>
    </xf>
    <xf numFmtId="164" fontId="1" fillId="3" borderId="1" xfId="3" applyNumberFormat="1" applyBorder="1" applyAlignment="1">
      <alignment horizontal="center" vertical="center"/>
    </xf>
    <xf numFmtId="164" fontId="0" fillId="3" borderId="1" xfId="3" applyNumberFormat="1" applyFont="1" applyBorder="1" applyAlignment="1">
      <alignment horizontal="center" vertical="center"/>
    </xf>
    <xf numFmtId="164" fontId="0" fillId="3" borderId="1" xfId="3" applyNumberFormat="1" applyFont="1" applyBorder="1" applyAlignment="1">
      <alignment horizontal="center" vertical="center" wrapText="1"/>
    </xf>
    <xf numFmtId="0" fontId="3" fillId="5" borderId="1" xfId="5" applyFont="1" applyBorder="1" applyAlignment="1">
      <alignment wrapText="1"/>
    </xf>
    <xf numFmtId="164" fontId="3" fillId="5" borderId="1" xfId="5" applyNumberFormat="1" applyFont="1" applyBorder="1" applyAlignment="1">
      <alignment horizontal="center" vertical="center" wrapText="1"/>
    </xf>
    <xf numFmtId="0" fontId="1" fillId="3" borderId="1" xfId="3" applyFont="1" applyBorder="1" applyAlignment="1">
      <alignment wrapText="1"/>
    </xf>
    <xf numFmtId="164" fontId="1" fillId="3" borderId="1" xfId="3" applyNumberFormat="1" applyFont="1" applyBorder="1" applyAlignment="1">
      <alignment horizontal="center" vertical="center" wrapText="1"/>
    </xf>
    <xf numFmtId="164" fontId="1" fillId="3" borderId="1" xfId="3" applyNumberFormat="1" applyFont="1" applyBorder="1" applyAlignment="1">
      <alignment horizontal="center" vertical="center"/>
    </xf>
    <xf numFmtId="0" fontId="0" fillId="6" borderId="1" xfId="0" applyFont="1" applyFill="1" applyBorder="1" applyAlignment="1">
      <alignment wrapText="1"/>
    </xf>
    <xf numFmtId="164" fontId="1" fillId="6" borderId="1" xfId="1" applyNumberFormat="1" applyFont="1" applyFill="1" applyBorder="1" applyAlignment="1">
      <alignment horizontal="center" vertical="center" wrapText="1"/>
    </xf>
    <xf numFmtId="164" fontId="1" fillId="6" borderId="1" xfId="1" applyNumberFormat="1" applyFont="1" applyFill="1" applyBorder="1" applyAlignment="1">
      <alignment horizontal="center" vertical="center"/>
    </xf>
    <xf numFmtId="0" fontId="7" fillId="0" borderId="0" xfId="0" applyFont="1"/>
    <xf numFmtId="164" fontId="2" fillId="2" borderId="1" xfId="2" applyNumberFormat="1" applyFont="1" applyBorder="1" applyAlignment="1">
      <alignment horizontal="center" vertical="center"/>
    </xf>
    <xf numFmtId="0" fontId="2" fillId="2" borderId="3" xfId="2" applyFont="1" applyBorder="1" applyAlignment="1">
      <alignment horizontal="left" vertical="center" wrapText="1"/>
    </xf>
    <xf numFmtId="0" fontId="2" fillId="2" borderId="3" xfId="2" applyFont="1" applyBorder="1" applyAlignment="1">
      <alignment horizontal="left" vertical="center"/>
    </xf>
    <xf numFmtId="0" fontId="1" fillId="3" borderId="1" xfId="3" applyBorder="1" applyAlignment="1">
      <alignment horizontal="left" wrapText="1"/>
    </xf>
    <xf numFmtId="0" fontId="9" fillId="6" borderId="0" xfId="0" applyFont="1" applyFill="1"/>
    <xf numFmtId="0" fontId="10" fillId="6" borderId="0" xfId="0" applyFont="1" applyFill="1"/>
    <xf numFmtId="0" fontId="1" fillId="4" borderId="1" xfId="4" applyBorder="1" applyAlignment="1">
      <alignment wrapText="1"/>
    </xf>
    <xf numFmtId="164" fontId="11" fillId="4" borderId="1" xfId="4" applyNumberFormat="1" applyFont="1" applyBorder="1" applyAlignment="1">
      <alignment horizontal="center" vertical="center" wrapText="1"/>
    </xf>
    <xf numFmtId="0" fontId="3" fillId="5" borderId="1" xfId="5" applyFont="1" applyBorder="1" applyAlignment="1">
      <alignment horizontal="left" wrapText="1"/>
    </xf>
    <xf numFmtId="164" fontId="2" fillId="2" borderId="3" xfId="2" applyNumberFormat="1" applyFont="1" applyBorder="1" applyAlignment="1">
      <alignment horizontal="center" vertical="center"/>
    </xf>
    <xf numFmtId="0" fontId="0" fillId="6" borderId="1" xfId="0" applyFill="1" applyBorder="1" applyAlignment="1">
      <alignment horizontal="center" wrapText="1"/>
    </xf>
    <xf numFmtId="0" fontId="3" fillId="5" borderId="1" xfId="5" applyFont="1" applyBorder="1" applyAlignment="1">
      <alignment horizontal="center" vertical="center" wrapText="1"/>
    </xf>
    <xf numFmtId="0" fontId="1" fillId="4" borderId="1" xfId="4" applyBorder="1" applyAlignment="1">
      <alignment horizontal="center" vertical="center" wrapText="1"/>
    </xf>
    <xf numFmtId="0" fontId="1" fillId="3" borderId="1" xfId="3" applyBorder="1" applyAlignment="1">
      <alignment horizontal="center" vertical="center" wrapText="1"/>
    </xf>
    <xf numFmtId="0" fontId="0" fillId="6" borderId="1" xfId="0" applyFill="1" applyBorder="1" applyAlignment="1">
      <alignment horizontal="center" vertical="center" wrapText="1"/>
    </xf>
    <xf numFmtId="167" fontId="1" fillId="3" borderId="1" xfId="3" applyNumberFormat="1" applyBorder="1" applyAlignment="1">
      <alignment horizontal="center" vertical="center" wrapText="1"/>
    </xf>
    <xf numFmtId="168" fontId="1" fillId="3" borderId="1" xfId="3" applyNumberFormat="1" applyBorder="1" applyAlignment="1">
      <alignment horizontal="center" vertical="center" wrapText="1"/>
    </xf>
    <xf numFmtId="2" fontId="3" fillId="5" borderId="1" xfId="5" applyNumberFormat="1" applyFont="1" applyBorder="1" applyAlignment="1">
      <alignment horizontal="center" vertical="center" wrapText="1"/>
    </xf>
    <xf numFmtId="2" fontId="1" fillId="4" borderId="1" xfId="4" applyNumberFormat="1" applyBorder="1" applyAlignment="1">
      <alignment horizontal="center" vertical="center" wrapText="1"/>
    </xf>
    <xf numFmtId="2" fontId="1" fillId="3" borderId="1" xfId="3" applyNumberFormat="1" applyBorder="1" applyAlignment="1">
      <alignment horizontal="center" vertical="center" wrapText="1"/>
    </xf>
    <xf numFmtId="2" fontId="0" fillId="6" borderId="1"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9" fontId="1" fillId="3" borderId="1" xfId="3" applyNumberFormat="1" applyBorder="1" applyAlignment="1">
      <alignment horizontal="center" vertical="center" wrapText="1"/>
    </xf>
    <xf numFmtId="169" fontId="0" fillId="6" borderId="1" xfId="0" applyNumberFormat="1" applyFill="1" applyBorder="1" applyAlignment="1">
      <alignment horizontal="center" vertical="center" wrapText="1"/>
    </xf>
    <xf numFmtId="170" fontId="3" fillId="5" borderId="1" xfId="5" applyNumberFormat="1" applyFont="1" applyBorder="1" applyAlignment="1">
      <alignment horizontal="center" vertical="center" wrapText="1"/>
    </xf>
    <xf numFmtId="170" fontId="1" fillId="3" borderId="1" xfId="3" applyNumberFormat="1" applyBorder="1" applyAlignment="1">
      <alignment horizontal="center" vertical="center" wrapText="1"/>
    </xf>
    <xf numFmtId="170" fontId="0" fillId="6" borderId="1" xfId="0" applyNumberFormat="1" applyFill="1" applyBorder="1" applyAlignment="1">
      <alignment horizontal="center" vertical="center" wrapText="1"/>
    </xf>
    <xf numFmtId="164" fontId="0" fillId="6" borderId="1" xfId="0" applyNumberFormat="1" applyFont="1" applyFill="1" applyBorder="1" applyAlignment="1">
      <alignment horizontal="center" vertical="center" wrapText="1"/>
    </xf>
    <xf numFmtId="169" fontId="0" fillId="6" borderId="1" xfId="0" applyNumberFormat="1" applyFont="1" applyFill="1" applyBorder="1" applyAlignment="1">
      <alignment horizontal="center" vertical="center" wrapText="1"/>
    </xf>
    <xf numFmtId="170" fontId="1" fillId="3" borderId="1" xfId="3" applyNumberFormat="1" applyFont="1" applyBorder="1" applyAlignment="1">
      <alignment horizontal="center" vertical="center" wrapText="1"/>
    </xf>
    <xf numFmtId="170" fontId="0" fillId="6" borderId="1" xfId="0" applyNumberFormat="1"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168" fontId="0" fillId="6" borderId="1" xfId="0" applyNumberFormat="1" applyFont="1" applyFill="1" applyBorder="1" applyAlignment="1">
      <alignment horizontal="center" vertical="center" wrapText="1"/>
    </xf>
    <xf numFmtId="0" fontId="0" fillId="6" borderId="0" xfId="0" applyFill="1" applyAlignment="1">
      <alignment horizontal="center" vertical="center"/>
    </xf>
    <xf numFmtId="0" fontId="0" fillId="0" borderId="0" xfId="0" applyAlignment="1">
      <alignment horizontal="center" vertical="center"/>
    </xf>
    <xf numFmtId="169" fontId="3" fillId="4" borderId="1" xfId="4" applyNumberFormat="1" applyFont="1" applyBorder="1" applyAlignment="1">
      <alignment horizontal="center" vertical="center" wrapText="1"/>
    </xf>
    <xf numFmtId="170" fontId="3" fillId="4" borderId="1" xfId="4" applyNumberFormat="1" applyFont="1" applyBorder="1" applyAlignment="1">
      <alignment horizontal="center" vertical="center" wrapText="1"/>
    </xf>
    <xf numFmtId="171" fontId="0" fillId="6" borderId="1" xfId="0" applyNumberFormat="1" applyFill="1" applyBorder="1" applyAlignment="1">
      <alignment horizontal="center" vertical="center" wrapText="1"/>
    </xf>
    <xf numFmtId="166" fontId="0" fillId="6" borderId="1" xfId="0" applyNumberFormat="1" applyFill="1" applyBorder="1" applyAlignment="1">
      <alignment horizontal="center" wrapText="1"/>
    </xf>
    <xf numFmtId="165" fontId="0" fillId="6" borderId="1" xfId="0" applyNumberFormat="1" applyFill="1" applyBorder="1" applyAlignment="1">
      <alignment horizontal="center" wrapText="1"/>
    </xf>
    <xf numFmtId="0" fontId="3" fillId="5" borderId="1" xfId="5" applyFont="1" applyBorder="1" applyAlignment="1">
      <alignment horizontal="center" vertical="center"/>
    </xf>
    <xf numFmtId="0" fontId="3" fillId="5" borderId="1" xfId="5" applyFont="1" applyBorder="1" applyAlignment="1">
      <alignment horizontal="center" wrapText="1"/>
    </xf>
    <xf numFmtId="166" fontId="3" fillId="5" borderId="1" xfId="5" applyNumberFormat="1" applyFont="1" applyBorder="1" applyAlignment="1">
      <alignment horizontal="center" wrapText="1"/>
    </xf>
    <xf numFmtId="165" fontId="3" fillId="5" borderId="1" xfId="5" applyNumberFormat="1" applyFont="1" applyBorder="1" applyAlignment="1">
      <alignment horizontal="center" wrapText="1"/>
    </xf>
    <xf numFmtId="164" fontId="3" fillId="5" borderId="1" xfId="5" applyNumberFormat="1" applyFont="1" applyBorder="1" applyAlignment="1">
      <alignment horizontal="center"/>
    </xf>
    <xf numFmtId="169" fontId="3" fillId="5" borderId="1" xfId="5" applyNumberFormat="1" applyFont="1" applyBorder="1" applyAlignment="1">
      <alignment horizontal="center" vertical="center" wrapText="1"/>
    </xf>
    <xf numFmtId="171" fontId="3" fillId="5" borderId="1" xfId="5" applyNumberFormat="1" applyFont="1" applyBorder="1" applyAlignment="1">
      <alignment horizontal="center" vertical="center" wrapText="1"/>
    </xf>
    <xf numFmtId="164" fontId="3" fillId="4" borderId="7" xfId="4" applyNumberFormat="1" applyFont="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164" fontId="2" fillId="2" borderId="7" xfId="2" applyNumberFormat="1" applyFont="1" applyBorder="1" applyAlignment="1">
      <alignment horizontal="center" vertical="center" wrapText="1"/>
    </xf>
    <xf numFmtId="164" fontId="2" fillId="2" borderId="4" xfId="2" applyNumberFormat="1" applyFont="1" applyBorder="1" applyAlignment="1">
      <alignment horizontal="center" vertical="center" wrapText="1"/>
    </xf>
    <xf numFmtId="164" fontId="2" fillId="2" borderId="5" xfId="2" applyNumberFormat="1" applyFont="1" applyBorder="1" applyAlignment="1">
      <alignment horizontal="center" vertical="center" wrapText="1"/>
    </xf>
    <xf numFmtId="0" fontId="2" fillId="7" borderId="8" xfId="0" applyFont="1" applyFill="1" applyBorder="1" applyAlignment="1">
      <alignment horizontal="center" vertical="center" wrapText="1"/>
    </xf>
    <xf numFmtId="164" fontId="2" fillId="5" borderId="1" xfId="5" applyNumberFormat="1" applyFont="1" applyBorder="1" applyAlignment="1">
      <alignment horizontal="center" vertical="center" wrapText="1"/>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6" xfId="0" applyFont="1" applyFill="1" applyBorder="1" applyAlignment="1">
      <alignment vertical="center"/>
    </xf>
    <xf numFmtId="0" fontId="2" fillId="7" borderId="5" xfId="0" applyFont="1" applyFill="1" applyBorder="1" applyAlignment="1">
      <alignment vertical="center" wrapText="1"/>
    </xf>
    <xf numFmtId="0" fontId="2" fillId="7" borderId="6" xfId="0" applyFont="1" applyFill="1" applyBorder="1" applyAlignment="1">
      <alignment vertical="center" wrapText="1"/>
    </xf>
    <xf numFmtId="0" fontId="2" fillId="7" borderId="3" xfId="0" applyFont="1" applyFill="1" applyBorder="1" applyAlignment="1">
      <alignment vertical="center" wrapText="1"/>
    </xf>
    <xf numFmtId="0" fontId="2" fillId="7" borderId="7" xfId="0" applyFont="1" applyFill="1" applyBorder="1" applyAlignment="1">
      <alignment vertical="center" wrapText="1"/>
    </xf>
    <xf numFmtId="0" fontId="0" fillId="0" borderId="7" xfId="0" applyBorder="1"/>
    <xf numFmtId="0" fontId="3" fillId="5" borderId="7" xfId="5" applyFont="1" applyBorder="1" applyAlignment="1">
      <alignment horizontal="left" wrapText="1"/>
    </xf>
    <xf numFmtId="166" fontId="3" fillId="5" borderId="7" xfId="5" applyNumberFormat="1" applyFont="1" applyBorder="1" applyAlignment="1">
      <alignment horizontal="center" wrapText="1"/>
    </xf>
    <xf numFmtId="0" fontId="0" fillId="6" borderId="7" xfId="0" applyFill="1" applyBorder="1"/>
    <xf numFmtId="164" fontId="2" fillId="2" borderId="6" xfId="2" applyNumberFormat="1" applyFont="1" applyBorder="1" applyAlignment="1">
      <alignment horizontal="center" vertical="center"/>
    </xf>
    <xf numFmtId="164" fontId="3" fillId="5" borderId="6" xfId="5" applyNumberFormat="1" applyFont="1" applyBorder="1" applyAlignment="1">
      <alignment horizontal="center" vertical="center" wrapText="1"/>
    </xf>
    <xf numFmtId="164" fontId="1" fillId="4" borderId="6" xfId="4" applyNumberFormat="1" applyBorder="1" applyAlignment="1">
      <alignment horizontal="center" vertical="center" wrapText="1"/>
    </xf>
    <xf numFmtId="164" fontId="1" fillId="3" borderId="6" xfId="3" applyNumberFormat="1" applyBorder="1" applyAlignment="1">
      <alignment horizontal="center" vertical="center"/>
    </xf>
    <xf numFmtId="164" fontId="0" fillId="6" borderId="6" xfId="1" applyNumberFormat="1" applyFont="1" applyFill="1" applyBorder="1" applyAlignment="1">
      <alignment horizontal="center" vertical="center"/>
    </xf>
    <xf numFmtId="164" fontId="0" fillId="3" borderId="6" xfId="3" applyNumberFormat="1" applyFont="1" applyBorder="1" applyAlignment="1">
      <alignment horizontal="center" vertical="center"/>
    </xf>
    <xf numFmtId="0" fontId="1" fillId="4" borderId="6" xfId="4" applyBorder="1" applyAlignment="1">
      <alignment horizontal="center" vertical="center" wrapText="1"/>
    </xf>
    <xf numFmtId="164" fontId="1" fillId="4" borderId="6" xfId="4" applyNumberFormat="1" applyBorder="1" applyAlignment="1">
      <alignment horizontal="center" vertical="center"/>
    </xf>
    <xf numFmtId="164" fontId="3" fillId="5" borderId="6" xfId="5" applyNumberFormat="1" applyFont="1" applyBorder="1" applyAlignment="1">
      <alignment horizontal="center" vertical="center"/>
    </xf>
    <xf numFmtId="0" fontId="12" fillId="6" borderId="7" xfId="7" applyFill="1" applyBorder="1"/>
    <xf numFmtId="0" fontId="9" fillId="6" borderId="7" xfId="0" applyFont="1" applyFill="1" applyBorder="1"/>
    <xf numFmtId="0" fontId="12" fillId="0" borderId="0" xfId="7"/>
    <xf numFmtId="164" fontId="2" fillId="2" borderId="7" xfId="2" applyNumberFormat="1" applyFont="1" applyBorder="1" applyAlignment="1">
      <alignment vertical="center" wrapText="1"/>
    </xf>
    <xf numFmtId="0" fontId="12" fillId="0" borderId="7" xfId="7" applyBorder="1"/>
    <xf numFmtId="0" fontId="0" fillId="4" borderId="1" xfId="4" applyFont="1" applyBorder="1" applyAlignment="1">
      <alignment horizontal="left" wrapText="1"/>
    </xf>
    <xf numFmtId="0" fontId="0" fillId="0" borderId="7" xfId="0" applyBorder="1" applyAlignment="1">
      <alignment vertical="center"/>
    </xf>
    <xf numFmtId="164" fontId="2" fillId="2" borderId="7" xfId="2" applyNumberFormat="1" applyFont="1" applyBorder="1" applyAlignment="1">
      <alignment horizontal="center" vertical="center" wrapText="1"/>
    </xf>
    <xf numFmtId="164" fontId="3" fillId="4" borderId="6" xfId="4" applyNumberFormat="1" applyFont="1" applyBorder="1" applyAlignment="1">
      <alignment horizontal="center" vertical="center" wrapText="1"/>
    </xf>
    <xf numFmtId="164" fontId="2" fillId="2" borderId="4" xfId="2" applyNumberFormat="1" applyFont="1" applyBorder="1" applyAlignment="1">
      <alignment vertical="center" wrapText="1"/>
    </xf>
    <xf numFmtId="164" fontId="12" fillId="6" borderId="1" xfId="7" applyNumberFormat="1" applyFill="1" applyBorder="1" applyAlignment="1">
      <alignment horizontal="left" vertical="center"/>
    </xf>
    <xf numFmtId="0" fontId="3" fillId="0" borderId="7" xfId="0" applyFont="1" applyBorder="1"/>
    <xf numFmtId="0" fontId="3" fillId="0" borderId="0" xfId="0" applyFont="1" applyBorder="1"/>
    <xf numFmtId="0" fontId="0" fillId="0" borderId="0" xfId="0" applyFont="1" applyBorder="1"/>
    <xf numFmtId="0" fontId="0" fillId="0" borderId="7" xfId="0" applyFont="1" applyBorder="1"/>
    <xf numFmtId="164" fontId="1" fillId="3" borderId="6" xfId="3" applyNumberFormat="1" applyBorder="1" applyAlignment="1">
      <alignment horizontal="center" vertical="center" wrapText="1"/>
    </xf>
    <xf numFmtId="164" fontId="3" fillId="4" borderId="6" xfId="4" applyNumberFormat="1" applyFont="1" applyBorder="1" applyAlignment="1">
      <alignment horizontal="center" vertical="center"/>
    </xf>
    <xf numFmtId="164" fontId="11" fillId="4" borderId="7" xfId="4" applyNumberFormat="1" applyFont="1" applyBorder="1" applyAlignment="1">
      <alignment horizontal="center" vertical="center" wrapText="1"/>
    </xf>
    <xf numFmtId="164" fontId="3" fillId="4" borderId="7" xfId="4" applyNumberFormat="1" applyFont="1" applyBorder="1" applyAlignment="1">
      <alignment horizontal="center" vertical="center"/>
    </xf>
    <xf numFmtId="0" fontId="0" fillId="3" borderId="1" xfId="3" applyFont="1" applyBorder="1" applyAlignment="1">
      <alignment wrapText="1"/>
    </xf>
    <xf numFmtId="0" fontId="0" fillId="3" borderId="1" xfId="3" applyFont="1" applyBorder="1" applyAlignment="1">
      <alignment horizontal="left" wrapText="1"/>
    </xf>
    <xf numFmtId="0" fontId="2" fillId="7" borderId="1" xfId="0" applyFont="1" applyFill="1" applyBorder="1" applyAlignment="1">
      <alignment horizontal="center" vertical="center" wrapText="1"/>
    </xf>
    <xf numFmtId="0" fontId="0" fillId="6" borderId="1" xfId="0" applyFont="1" applyFill="1" applyBorder="1" applyAlignment="1">
      <alignment horizontal="left" wrapText="1"/>
    </xf>
    <xf numFmtId="164" fontId="3" fillId="4" borderId="1" xfId="4" applyNumberFormat="1" applyFont="1" applyBorder="1" applyAlignment="1">
      <alignment horizontal="center" vertical="center" wrapText="1"/>
    </xf>
    <xf numFmtId="0" fontId="3" fillId="4" borderId="1" xfId="4" applyFont="1" applyBorder="1" applyAlignment="1">
      <alignment horizontal="left" wrapText="1"/>
    </xf>
    <xf numFmtId="164" fontId="1" fillId="3" borderId="1" xfId="3" applyNumberFormat="1" applyBorder="1" applyAlignment="1">
      <alignment horizontal="center" vertical="center" wrapText="1"/>
    </xf>
    <xf numFmtId="0" fontId="1" fillId="3" borderId="1" xfId="3" applyBorder="1" applyAlignment="1">
      <alignment horizontal="left" wrapText="1"/>
    </xf>
    <xf numFmtId="0" fontId="2" fillId="7" borderId="8" xfId="0" applyFont="1" applyFill="1" applyBorder="1" applyAlignment="1">
      <alignment horizontal="center" vertical="center" wrapText="1"/>
    </xf>
    <xf numFmtId="0" fontId="2" fillId="6" borderId="0" xfId="0" applyFont="1" applyFill="1"/>
    <xf numFmtId="0" fontId="13" fillId="0" borderId="0" xfId="0" applyFont="1"/>
    <xf numFmtId="164" fontId="3" fillId="0" borderId="0" xfId="5" applyNumberFormat="1" applyFont="1" applyFill="1" applyBorder="1" applyAlignment="1">
      <alignment horizontal="center" vertical="center" wrapText="1"/>
    </xf>
    <xf numFmtId="169" fontId="3" fillId="0" borderId="0" xfId="5" applyNumberFormat="1" applyFont="1" applyFill="1" applyBorder="1" applyAlignment="1">
      <alignment horizontal="center" vertical="center" wrapText="1"/>
    </xf>
    <xf numFmtId="171" fontId="3" fillId="0" borderId="0" xfId="5" applyNumberFormat="1" applyFont="1" applyFill="1" applyBorder="1" applyAlignment="1">
      <alignment horizontal="center" vertical="center" wrapText="1"/>
    </xf>
    <xf numFmtId="0" fontId="0" fillId="0" borderId="0" xfId="0" applyFill="1"/>
    <xf numFmtId="0" fontId="0" fillId="0" borderId="9" xfId="0" applyFill="1" applyBorder="1" applyAlignment="1"/>
    <xf numFmtId="172" fontId="0" fillId="6" borderId="7" xfId="0" applyNumberFormat="1" applyFill="1" applyBorder="1" applyAlignment="1">
      <alignment horizontal="center"/>
    </xf>
    <xf numFmtId="0" fontId="3" fillId="5" borderId="6" xfId="5" applyFont="1" applyBorder="1" applyAlignment="1">
      <alignment horizontal="left" wrapText="1"/>
    </xf>
    <xf numFmtId="172" fontId="3" fillId="5" borderId="7" xfId="5" applyNumberFormat="1" applyFont="1" applyBorder="1" applyAlignment="1">
      <alignment horizontal="center"/>
    </xf>
    <xf numFmtId="0" fontId="2" fillId="8" borderId="6" xfId="0" applyFont="1" applyFill="1" applyBorder="1" applyAlignment="1">
      <alignment horizontal="center" vertical="center"/>
    </xf>
    <xf numFmtId="0" fontId="2" fillId="8" borderId="7" xfId="0" applyFont="1" applyFill="1" applyBorder="1" applyAlignment="1">
      <alignment horizontal="center" vertical="center"/>
    </xf>
    <xf numFmtId="164" fontId="2" fillId="2" borderId="7" xfId="2" applyNumberFormat="1" applyFont="1" applyBorder="1" applyAlignment="1">
      <alignment horizontal="center" vertical="center" wrapText="1"/>
    </xf>
  </cellXfs>
  <cellStyles count="9">
    <cellStyle name="20% - Énfasis1" xfId="3" builtinId="30"/>
    <cellStyle name="40% - Énfasis1" xfId="4" builtinId="31"/>
    <cellStyle name="60% - Énfasis1" xfId="5" builtinId="32"/>
    <cellStyle name="Énfasis1" xfId="2" builtinId="29"/>
    <cellStyle name="Hipervínculo" xfId="7" builtinId="8"/>
    <cellStyle name="Millares" xfId="1" builtinId="3"/>
    <cellStyle name="Millares 2" xfId="8"/>
    <cellStyle name="Normal" xfId="0" builtinId="0"/>
    <cellStyle name="Norm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Inventario GEI 2012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BA3-49BB-9887-E7A9B0D5B4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BA3-49BB-9887-E7A9B0D5B4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BA3-49BB-9887-E7A9B0D5B4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BA3-49BB-9887-E7A9B0D5B4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Totales!$A$2:$A$5</c:f>
              <c:strCache>
                <c:ptCount val="4"/>
                <c:pt idx="0">
                  <c:v>Energia</c:v>
                </c:pt>
                <c:pt idx="1">
                  <c:v>IPPU</c:v>
                </c:pt>
                <c:pt idx="2">
                  <c:v>Agricultura</c:v>
                </c:pt>
                <c:pt idx="3">
                  <c:v>FOLU</c:v>
                </c:pt>
              </c:strCache>
            </c:strRef>
          </c:cat>
          <c:val>
            <c:numRef>
              <c:f>Totales!$B$2:$B$5</c:f>
              <c:numCache>
                <c:formatCode>_-#\ ##0_-;\-#\ ##0_-;_-"-"??_-;_-@_-</c:formatCode>
                <c:ptCount val="4"/>
                <c:pt idx="0">
                  <c:v>0</c:v>
                </c:pt>
                <c:pt idx="1">
                  <c:v>0</c:v>
                </c:pt>
                <c:pt idx="2">
                  <c:v>0</c:v>
                </c:pt>
                <c:pt idx="3">
                  <c:v>0</c:v>
                </c:pt>
              </c:numCache>
            </c:numRef>
          </c:val>
          <c:extLst>
            <c:ext xmlns:c16="http://schemas.microsoft.com/office/drawing/2014/chart" uri="{C3380CC4-5D6E-409C-BE32-E72D297353CC}">
              <c16:uniqueId val="{00000000-A1BB-45E7-A737-1CABA33FE8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Inventario GEI 2012: Energía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45-463E-8542-FBA4869DD1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45-463E-8542-FBA4869DD1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45-463E-8542-FBA4869DD1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645-463E-8542-FBA4869DD1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645-463E-8542-FBA4869DD1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 Energía'!$A$4,'1 - Energía'!$A$10,'1 - Energía'!$A$18,'1 - Energía'!$A$34,'1 - Energía'!$A$40)</c:f>
              <c:strCache>
                <c:ptCount val="5"/>
                <c:pt idx="0">
                  <c:v>1.A.1 Industrias de la energía</c:v>
                </c:pt>
                <c:pt idx="1">
                  <c:v>1.A.2 - Industrias Manufactureras y de la Construcción</c:v>
                </c:pt>
                <c:pt idx="2">
                  <c:v>1.A.3 - Transporte</c:v>
                </c:pt>
                <c:pt idx="3">
                  <c:v>1.A.4 - Otros Sectores</c:v>
                </c:pt>
                <c:pt idx="4">
                  <c:v>1.B.3 - Otras emisiones de producción de energía</c:v>
                </c:pt>
              </c:strCache>
            </c:strRef>
          </c:cat>
          <c:val>
            <c:numRef>
              <c:f>('1 - Energía'!$E$4,'1 - Energía'!$E$10,'1 - Energía'!$E$18,'1 - Energía'!$E$34,'1 - Energía'!$E$40)</c:f>
              <c:numCache>
                <c:formatCode>General</c:formatCode>
                <c:ptCount val="5"/>
                <c:pt idx="0" formatCode="_-#\ ##0.00_-;\-#\ ##0.00_-;_-&quot;-&quot;??_-;_-@_-">
                  <c:v>595.24</c:v>
                </c:pt>
                <c:pt idx="1">
                  <c:v>1125.31</c:v>
                </c:pt>
                <c:pt idx="2">
                  <c:v>4955.6899999999996</c:v>
                </c:pt>
                <c:pt idx="3">
                  <c:v>447.69</c:v>
                </c:pt>
                <c:pt idx="4" formatCode="_-#\ ##0.00_-;\-#\ ##0.00_-;_-&quot;-&quot;??_-;_-@_-">
                  <c:v>88.16</c:v>
                </c:pt>
              </c:numCache>
            </c:numRef>
          </c:val>
          <c:extLst>
            <c:ext xmlns:c16="http://schemas.microsoft.com/office/drawing/2014/chart" uri="{C3380CC4-5D6E-409C-BE32-E72D297353CC}">
              <c16:uniqueId val="{00000000-CB37-4E68-A91D-E79AB86AB57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Inventario</a:t>
            </a:r>
            <a:r>
              <a:rPr lang="en-GB" baseline="0"/>
              <a:t> GEI 2012: Procesos Industriales y Uso de Productos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060756791590312"/>
          <c:y val="0.15826115536942631"/>
          <c:w val="0.53437016552210914"/>
          <c:h val="0.60430220200240092"/>
        </c:manualLayout>
      </c:layout>
      <c:pieChart>
        <c:varyColors val="1"/>
        <c:ser>
          <c:idx val="0"/>
          <c:order val="0"/>
          <c:explosion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7B-42CB-B710-4A21814A2E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7B-42CB-B710-4A21814A2E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7B-42CB-B710-4A21814A2E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7B-42CB-B710-4A21814A2E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7B-42CB-B710-4A21814A2E7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 Industria'!$A$4,'2 - Industria'!$A$5,'2 - Industria'!$A$6,'2 - Industria'!$A$8,'2 - Industria'!$A$10)</c:f>
              <c:strCache>
                <c:ptCount val="5"/>
                <c:pt idx="0">
                  <c:v>2.A.1 - Producción de cemento</c:v>
                </c:pt>
                <c:pt idx="1">
                  <c:v>2.A.2 - Producción de cal</c:v>
                </c:pt>
                <c:pt idx="2">
                  <c:v>2.A.3 - Producción de vidrio*</c:v>
                </c:pt>
                <c:pt idx="3">
                  <c:v>2.F.1 - Refrigeración y aire acondicionado**</c:v>
                </c:pt>
                <c:pt idx="4">
                  <c:v>2.G.1 - Uso de equipos eléctricos</c:v>
                </c:pt>
              </c:strCache>
            </c:strRef>
          </c:cat>
          <c:val>
            <c:numRef>
              <c:f>('2 - Industria'!$F$4,'2 - Industria'!$F$5,'2 - Industria'!$F$6,'2 - Industria'!$F$8,'2 - Industria'!$F$10)</c:f>
              <c:numCache>
                <c:formatCode>_-#\ ##0.00_-;\-#\ ##0.00_-;_-"-"??_-;_-@_-</c:formatCode>
                <c:ptCount val="5"/>
                <c:pt idx="0">
                  <c:v>639.09</c:v>
                </c:pt>
                <c:pt idx="1">
                  <c:v>4.58</c:v>
                </c:pt>
                <c:pt idx="2">
                  <c:v>19.600000000000001</c:v>
                </c:pt>
                <c:pt idx="3">
                  <c:v>315.67</c:v>
                </c:pt>
                <c:pt idx="4">
                  <c:v>1.75</c:v>
                </c:pt>
              </c:numCache>
            </c:numRef>
          </c:val>
          <c:extLst>
            <c:ext xmlns:c16="http://schemas.microsoft.com/office/drawing/2014/chart" uri="{C3380CC4-5D6E-409C-BE32-E72D297353CC}">
              <c16:uniqueId val="{00000000-960E-4B37-83F0-D3381FC2B9E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8995431458439708"/>
          <c:y val="0.71968443419366235"/>
          <c:w val="0.58014484964123514"/>
          <c:h val="0.246745251680062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Inventario GEI 2012: Agricultura, silvicultura y otros usos de la tierra (AFOLU) Gg CO2 eq</a:t>
            </a:r>
            <a:endParaRPr lang="en-GB"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40-42F2-8243-418ABF7F2B5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40-42F2-8243-418ABF7F2B5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40-42F2-8243-418ABF7F2B5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('3 - AFOLU'!$A$3,'3 - AFOLU'!$A$6,'3 - AFOLU'!$A$19)</c:f>
              <c:strCache>
                <c:ptCount val="3"/>
                <c:pt idx="0">
                  <c:v>3.A - Ganado</c:v>
                </c:pt>
                <c:pt idx="1">
                  <c:v>3.B - Tierra</c:v>
                </c:pt>
                <c:pt idx="2">
                  <c:v>3.C - Fuentes agregadas y fuentes de emisión no CO2 de la tierra</c:v>
                </c:pt>
              </c:strCache>
            </c:strRef>
          </c:cat>
          <c:val>
            <c:numRef>
              <c:f>('3 - AFOLU'!$E$3,'3 - AFOLU'!$E$6,'3 - AFOLU'!$E$19)</c:f>
              <c:numCache>
                <c:formatCode>_-#\ ##0.00_-;\-#\ ##0.00_-;_-"-"??_-;_-@_-</c:formatCode>
                <c:ptCount val="3"/>
                <c:pt idx="0">
                  <c:v>2126.92</c:v>
                </c:pt>
                <c:pt idx="1">
                  <c:v>-6105.29</c:v>
                </c:pt>
                <c:pt idx="2">
                  <c:v>5251.89</c:v>
                </c:pt>
              </c:numCache>
            </c:numRef>
          </c:val>
          <c:extLst>
            <c:ext xmlns:c16="http://schemas.microsoft.com/office/drawing/2014/chart" uri="{C3380CC4-5D6E-409C-BE32-E72D297353CC}">
              <c16:uniqueId val="{00000006-D640-42F2-8243-418ABF7F2B5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Inventario</a:t>
            </a:r>
            <a:r>
              <a:rPr lang="en-GB" baseline="0"/>
              <a:t> GEI 2012: Residuos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9E-4BB5-98BE-663743353D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96DA-487C-A030-F626C00C0C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9E-4BB5-98BE-663743353D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9E-4BB5-98BE-663743353D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96DA-487C-A030-F626C00C0C32}"/>
              </c:ext>
            </c:extLst>
          </c:dPt>
          <c:dLbls>
            <c:dLbl>
              <c:idx val="1"/>
              <c:delete val="1"/>
              <c:extLst>
                <c:ext xmlns:c15="http://schemas.microsoft.com/office/drawing/2012/chart" uri="{CE6537A1-D6FC-4f65-9D91-7224C49458BB}"/>
                <c:ext xmlns:c16="http://schemas.microsoft.com/office/drawing/2014/chart" uri="{C3380CC4-5D6E-409C-BE32-E72D297353CC}">
                  <c16:uniqueId val="{00000001-96DA-487C-A030-F626C00C0C32}"/>
                </c:ext>
              </c:extLst>
            </c:dLbl>
            <c:dLbl>
              <c:idx val="4"/>
              <c:delete val="1"/>
              <c:extLst>
                <c:ext xmlns:c15="http://schemas.microsoft.com/office/drawing/2012/chart" uri="{CE6537A1-D6FC-4f65-9D91-7224C49458BB}"/>
                <c:ext xmlns:c16="http://schemas.microsoft.com/office/drawing/2014/chart" uri="{C3380CC4-5D6E-409C-BE32-E72D297353CC}">
                  <c16:uniqueId val="{00000002-96DA-487C-A030-F626C00C0C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('4 - Residuos'!$A$3,'4 - Residuos'!$A$5,'4 - Residuos'!$A$6,'4 - Residuos'!$A$8,'4 - Residuos'!$A$11)</c:f>
              <c:strCache>
                <c:ptCount val="5"/>
                <c:pt idx="0">
                  <c:v>4.A. - Eliminación de desechos sólidos</c:v>
                </c:pt>
                <c:pt idx="1">
                  <c:v>4.B - Tratamiento biológico de los desechos sólidos</c:v>
                </c:pt>
                <c:pt idx="2">
                  <c:v>4.C - Incineración e incineración abierta de desechos</c:v>
                </c:pt>
                <c:pt idx="3">
                  <c:v>4.D - Tratamiento y eliminación de aguas residuales</c:v>
                </c:pt>
                <c:pt idx="4">
                  <c:v>4.E - Otros</c:v>
                </c:pt>
              </c:strCache>
            </c:strRef>
          </c:cat>
          <c:val>
            <c:numRef>
              <c:f>('4 - Residuos'!$E$3,'4 - Residuos'!$E$5,'4 - Residuos'!$E$6,'4 - Residuos'!$E$8,'4 - Residuos'!$E$11)</c:f>
              <c:numCache>
                <c:formatCode>_-#\ ##0.00_-;\-#\ ##0.00_-;_-"-"??_-;_-@_-</c:formatCode>
                <c:ptCount val="5"/>
                <c:pt idx="0">
                  <c:v>1134</c:v>
                </c:pt>
                <c:pt idx="1">
                  <c:v>6.4000000000000001E-2</c:v>
                </c:pt>
                <c:pt idx="2">
                  <c:v>120.53</c:v>
                </c:pt>
                <c:pt idx="3">
                  <c:v>610.91999999999996</c:v>
                </c:pt>
                <c:pt idx="4">
                  <c:v>0</c:v>
                </c:pt>
              </c:numCache>
            </c:numRef>
          </c:val>
          <c:extLst>
            <c:ext xmlns:c16="http://schemas.microsoft.com/office/drawing/2014/chart" uri="{C3380CC4-5D6E-409C-BE32-E72D297353CC}">
              <c16:uniqueId val="{00000000-96DA-487C-A030-F626C00C0C3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342900</xdr:colOff>
      <xdr:row>20</xdr:row>
      <xdr:rowOff>130175</xdr:rowOff>
    </xdr:from>
    <xdr:to>
      <xdr:col>2</xdr:col>
      <xdr:colOff>149225</xdr:colOff>
      <xdr:row>35</xdr:row>
      <xdr:rowOff>114300</xdr:rowOff>
    </xdr:to>
    <xdr:graphicFrame macro="">
      <xdr:nvGraphicFramePr>
        <xdr:cNvPr id="3" name="Chart 2">
          <a:extLst>
            <a:ext uri="{FF2B5EF4-FFF2-40B4-BE49-F238E27FC236}">
              <a16:creationId xmlns:a16="http://schemas.microsoft.com/office/drawing/2014/main" id="{99390247-D6CF-4190-B3A2-0758FCF395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685975</xdr:colOff>
      <xdr:row>43</xdr:row>
      <xdr:rowOff>159279</xdr:rowOff>
    </xdr:from>
    <xdr:to>
      <xdr:col>3</xdr:col>
      <xdr:colOff>966610</xdr:colOff>
      <xdr:row>63</xdr:row>
      <xdr:rowOff>157692</xdr:rowOff>
    </xdr:to>
    <xdr:graphicFrame macro="">
      <xdr:nvGraphicFramePr>
        <xdr:cNvPr id="3" name="Chart 2">
          <a:extLst>
            <a:ext uri="{FF2B5EF4-FFF2-40B4-BE49-F238E27FC236}">
              <a16:creationId xmlns:a16="http://schemas.microsoft.com/office/drawing/2014/main" id="{4522B11B-B86A-42CE-AE43-62AE1E528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1225550</xdr:colOff>
      <xdr:row>20</xdr:row>
      <xdr:rowOff>52386</xdr:rowOff>
    </xdr:from>
    <xdr:to>
      <xdr:col>3</xdr:col>
      <xdr:colOff>269875</xdr:colOff>
      <xdr:row>43</xdr:row>
      <xdr:rowOff>152400</xdr:rowOff>
    </xdr:to>
    <xdr:graphicFrame macro="">
      <xdr:nvGraphicFramePr>
        <xdr:cNvPr id="2" name="Chart 1">
          <a:extLst>
            <a:ext uri="{FF2B5EF4-FFF2-40B4-BE49-F238E27FC236}">
              <a16:creationId xmlns:a16="http://schemas.microsoft.com/office/drawing/2014/main" id="{2C41EEAA-C866-4690-B988-418F51F8BD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771524</xdr:colOff>
      <xdr:row>31</xdr:row>
      <xdr:rowOff>57150</xdr:rowOff>
    </xdr:from>
    <xdr:to>
      <xdr:col>3</xdr:col>
      <xdr:colOff>409575</xdr:colOff>
      <xdr:row>51</xdr:row>
      <xdr:rowOff>171450</xdr:rowOff>
    </xdr:to>
    <xdr:graphicFrame macro="">
      <xdr:nvGraphicFramePr>
        <xdr:cNvPr id="2" name="Chart 1">
          <a:extLst>
            <a:ext uri="{FF2B5EF4-FFF2-40B4-BE49-F238E27FC236}">
              <a16:creationId xmlns:a16="http://schemas.microsoft.com/office/drawing/2014/main" id="{F9D8B234-36C9-486F-80A2-365CF413A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349250</xdr:colOff>
      <xdr:row>19</xdr:row>
      <xdr:rowOff>68261</xdr:rowOff>
    </xdr:from>
    <xdr:to>
      <xdr:col>4</xdr:col>
      <xdr:colOff>0</xdr:colOff>
      <xdr:row>43</xdr:row>
      <xdr:rowOff>9525</xdr:rowOff>
    </xdr:to>
    <xdr:graphicFrame macro="">
      <xdr:nvGraphicFramePr>
        <xdr:cNvPr id="2" name="Chart 1">
          <a:extLst>
            <a:ext uri="{FF2B5EF4-FFF2-40B4-BE49-F238E27FC236}">
              <a16:creationId xmlns:a16="http://schemas.microsoft.com/office/drawing/2014/main" id="{78FB88E9-C0EF-40A1-AA80-7F1F91AB42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8" Type="http://schemas.openxmlformats.org/officeDocument/2006/relationships/hyperlink" Target="http://sinamecc.opendata.junar.com/datasets/186443-afolu-3b2b-land-converted-to-cl.download/" TargetMode="External"/><Relationship Id="rId13" Type="http://schemas.openxmlformats.org/officeDocument/2006/relationships/hyperlink" Target="http://sinamecc.opendata.junar.com/datasets/186448-afolu-3c7-ch4-rice-imn-2012-rev-inv.download/" TargetMode="External"/><Relationship Id="rId3" Type="http://schemas.openxmlformats.org/officeDocument/2006/relationships/hyperlink" Target="http://bit.ly/2DKu6m6" TargetMode="External"/><Relationship Id="rId7" Type="http://schemas.openxmlformats.org/officeDocument/2006/relationships/hyperlink" Target="http://sinamecc.opendata.junar.com/datasets/186441-afolu-3b1a-fl-remaining-fl.download/" TargetMode="External"/><Relationship Id="rId12" Type="http://schemas.openxmlformats.org/officeDocument/2006/relationships/hyperlink" Target="http://sinamecc.opendata.junar.com/datasets/186447-afolu-3c4-direct-n2o-soils-imn-2012-rev-inv.download/" TargetMode="External"/><Relationship Id="rId2" Type="http://schemas.openxmlformats.org/officeDocument/2006/relationships/hyperlink" Target="http://sinamecc.opendata.junar.com/datasets/186440-afolu-3a-imn2012.download/" TargetMode="External"/><Relationship Id="rId1" Type="http://schemas.openxmlformats.org/officeDocument/2006/relationships/hyperlink" Target="http://sinamecc.opendata.junar.com/datasets/186440-afolu-3a-imn2012.download/" TargetMode="External"/><Relationship Id="rId6" Type="http://schemas.openxmlformats.org/officeDocument/2006/relationships/hyperlink" Target="http://sinamecc.opendata.junar.com/datasets/186442-afolu-3b1b-land-converted-to-fl.download/" TargetMode="External"/><Relationship Id="rId11" Type="http://schemas.openxmlformats.org/officeDocument/2006/relationships/hyperlink" Target="http://sinamecc.opendata.junar.com/datasets/186446-afolu-3c1c-biomass-burning-glimn2012-rev-inv.download/" TargetMode="External"/><Relationship Id="rId5" Type="http://schemas.openxmlformats.org/officeDocument/2006/relationships/hyperlink" Target="http://sinamecc.opendata.junar.com/datasets/186440-afolu-3a-imn2012.download/" TargetMode="External"/><Relationship Id="rId10" Type="http://schemas.openxmlformats.org/officeDocument/2006/relationships/hyperlink" Target="http://sinamecc.opendata.junar.com/datasets/186445-afolu-3c1a-biomass-burning-fl-imn2012-rev-inv.download/" TargetMode="External"/><Relationship Id="rId4" Type="http://schemas.openxmlformats.org/officeDocument/2006/relationships/hyperlink" Target="http://bit.ly/2DKu6m6" TargetMode="External"/><Relationship Id="rId9" Type="http://schemas.openxmlformats.org/officeDocument/2006/relationships/hyperlink" Target="http://sinamecc.opendata.junar.com/datasets/186444-afolu-3b3b-land-converted-to-gl.download/" TargetMode="External"/><Relationship Id="rId14"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8" Type="http://schemas.openxmlformats.org/officeDocument/2006/relationships/hyperlink" Target="http://bit.ly/2UsGTPR" TargetMode="External"/><Relationship Id="rId13" Type="http://schemas.openxmlformats.org/officeDocument/2006/relationships/hyperlink" Target="http://bit.ly/2UsGTPR" TargetMode="External"/><Relationship Id="rId3" Type="http://schemas.openxmlformats.org/officeDocument/2006/relationships/hyperlink" Target="http://sinamecc.opendata.junar.com/datasets/186443-afolu-3b2b-land-converted-to-cl.download/" TargetMode="External"/><Relationship Id="rId7" Type="http://schemas.openxmlformats.org/officeDocument/2006/relationships/hyperlink" Target="http://bit.ly/2UsGTPR" TargetMode="External"/><Relationship Id="rId12" Type="http://schemas.openxmlformats.org/officeDocument/2006/relationships/hyperlink" Target="http://bit.ly/2UsGTPR" TargetMode="External"/><Relationship Id="rId17" Type="http://schemas.openxmlformats.org/officeDocument/2006/relationships/printerSettings" Target="../printerSettings/printerSettings7.bin"/><Relationship Id="rId2" Type="http://schemas.openxmlformats.org/officeDocument/2006/relationships/hyperlink" Target="http://sinamecc.opendata.junar.com/datasets/186442-afolu-3b1b-land-converted-to-fl.download/" TargetMode="External"/><Relationship Id="rId16" Type="http://schemas.openxmlformats.org/officeDocument/2006/relationships/hyperlink" Target="http://bit.ly/2UsGTPR" TargetMode="External"/><Relationship Id="rId1" Type="http://schemas.openxmlformats.org/officeDocument/2006/relationships/hyperlink" Target="http://sinamecc.opendata.junar.com/datasets/186441-afolu-3b1a-fl-remaining-fl.download/" TargetMode="External"/><Relationship Id="rId6" Type="http://schemas.openxmlformats.org/officeDocument/2006/relationships/hyperlink" Target="http://bit.ly/2UsGTPR" TargetMode="External"/><Relationship Id="rId11" Type="http://schemas.openxmlformats.org/officeDocument/2006/relationships/hyperlink" Target="http://bit.ly/2UsGTPR" TargetMode="External"/><Relationship Id="rId5" Type="http://schemas.openxmlformats.org/officeDocument/2006/relationships/hyperlink" Target="http://bit.ly/2UsGTPR" TargetMode="External"/><Relationship Id="rId15" Type="http://schemas.openxmlformats.org/officeDocument/2006/relationships/hyperlink" Target="http://bit.ly/2UsGTPR" TargetMode="External"/><Relationship Id="rId10" Type="http://schemas.openxmlformats.org/officeDocument/2006/relationships/hyperlink" Target="http://bit.ly/2UsGTPR" TargetMode="External"/><Relationship Id="rId4" Type="http://schemas.openxmlformats.org/officeDocument/2006/relationships/hyperlink" Target="http://sinamecc.opendata.junar.com/datasets/186444-afolu-3b3b-land-converted-to-gl.download/" TargetMode="External"/><Relationship Id="rId9" Type="http://schemas.openxmlformats.org/officeDocument/2006/relationships/hyperlink" Target="http://bit.ly/2UsGTPR" TargetMode="External"/><Relationship Id="rId14" Type="http://schemas.openxmlformats.org/officeDocument/2006/relationships/hyperlink" Target="http://bit.ly/2UsGTPR"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bit.ly/2Us7Lzj" TargetMode="External"/><Relationship Id="rId13" Type="http://schemas.openxmlformats.org/officeDocument/2006/relationships/hyperlink" Target="http://bit.ly/2Us7Lzj" TargetMode="External"/><Relationship Id="rId3" Type="http://schemas.openxmlformats.org/officeDocument/2006/relationships/hyperlink" Target="http://sinamecc.opendata.junar.com/datasets/186447-afolu-3c4-direct-n2o-soils-imn-2012-rev-inv.download/" TargetMode="External"/><Relationship Id="rId7" Type="http://schemas.openxmlformats.org/officeDocument/2006/relationships/hyperlink" Target="http://bit.ly/2Us7Lzj" TargetMode="External"/><Relationship Id="rId12" Type="http://schemas.openxmlformats.org/officeDocument/2006/relationships/hyperlink" Target="http://bit.ly/2Us7Lzj" TargetMode="External"/><Relationship Id="rId2" Type="http://schemas.openxmlformats.org/officeDocument/2006/relationships/hyperlink" Target="http://sinamecc.opendata.junar.com/datasets/186446-afolu-3c1c-biomass-burning-glimn2012-rev-inv.download/" TargetMode="External"/><Relationship Id="rId16" Type="http://schemas.openxmlformats.org/officeDocument/2006/relationships/printerSettings" Target="../printerSettings/printerSettings8.bin"/><Relationship Id="rId1" Type="http://schemas.openxmlformats.org/officeDocument/2006/relationships/hyperlink" Target="http://sinamecc.opendata.junar.com/datasets/186445-afolu-3c1a-biomass-burning-fl-imn2012-rev-inv.download/" TargetMode="External"/><Relationship Id="rId6" Type="http://schemas.openxmlformats.org/officeDocument/2006/relationships/hyperlink" Target="http://bit.ly/2Us7Lzj" TargetMode="External"/><Relationship Id="rId11" Type="http://schemas.openxmlformats.org/officeDocument/2006/relationships/hyperlink" Target="http://bit.ly/2Us7Lzj" TargetMode="External"/><Relationship Id="rId5" Type="http://schemas.openxmlformats.org/officeDocument/2006/relationships/hyperlink" Target="http://bit.ly/2Us7Lzj" TargetMode="External"/><Relationship Id="rId15" Type="http://schemas.openxmlformats.org/officeDocument/2006/relationships/hyperlink" Target="http://bit.ly/2Us7Lzj" TargetMode="External"/><Relationship Id="rId10" Type="http://schemas.openxmlformats.org/officeDocument/2006/relationships/hyperlink" Target="http://bit.ly/2Us7Lzj" TargetMode="External"/><Relationship Id="rId4" Type="http://schemas.openxmlformats.org/officeDocument/2006/relationships/hyperlink" Target="http://sinamecc.opendata.junar.com/datasets/186448-afolu-3c7-ch4-rice-imn-2012-rev-inv.download/" TargetMode="External"/><Relationship Id="rId9" Type="http://schemas.openxmlformats.org/officeDocument/2006/relationships/hyperlink" Target="http://bit.ly/2Us7Lzj" TargetMode="External"/><Relationship Id="rId14" Type="http://schemas.openxmlformats.org/officeDocument/2006/relationships/hyperlink" Target="http://bit.ly/2Us7Lzj"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hyperlink" Target="http://sinamecc.opendata.junar.com/datasets/186453-manejo-de-residuos-4.download/" TargetMode="External"/><Relationship Id="rId1" Type="http://schemas.openxmlformats.org/officeDocument/2006/relationships/hyperlink" Target="http://sinamecc.opendata.junar.com/datasets/186452-ippu-2.downloa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bit.ly/2DKDk1G" TargetMode="External"/><Relationship Id="rId13" Type="http://schemas.openxmlformats.org/officeDocument/2006/relationships/hyperlink" Target="http://sinamecc.opendata.junar.com/datasets/186451-energia-1a-combustion.download/" TargetMode="External"/><Relationship Id="rId3" Type="http://schemas.openxmlformats.org/officeDocument/2006/relationships/hyperlink" Target="http://sinamecc.opendata.junar.com/datasets/186451-energia-1a-combustion.download/" TargetMode="External"/><Relationship Id="rId7" Type="http://schemas.openxmlformats.org/officeDocument/2006/relationships/hyperlink" Target="http://bit.ly/2DKDk1G" TargetMode="External"/><Relationship Id="rId12" Type="http://schemas.openxmlformats.org/officeDocument/2006/relationships/hyperlink" Target="http://sinamecc.opendata.junar.com/datasets/186450-energia-1b-emisiones-fugitivas.download/" TargetMode="External"/><Relationship Id="rId2" Type="http://schemas.openxmlformats.org/officeDocument/2006/relationships/hyperlink" Target="http://sinamecc.opendata.junar.com/datasets/186451-energia-1a-combustion.download/" TargetMode="External"/><Relationship Id="rId1" Type="http://schemas.openxmlformats.org/officeDocument/2006/relationships/hyperlink" Target="http://sinamecc.opendata.junar.com/datasets/186451-energia-1a-combustion.download/" TargetMode="External"/><Relationship Id="rId6" Type="http://schemas.openxmlformats.org/officeDocument/2006/relationships/hyperlink" Target="http://sinamecc.opendata.junar.com/datasets/186451-energia-1a-combustion.download/" TargetMode="External"/><Relationship Id="rId11" Type="http://schemas.openxmlformats.org/officeDocument/2006/relationships/hyperlink" Target="http://bit.ly/2DKDk1G" TargetMode="External"/><Relationship Id="rId5" Type="http://schemas.openxmlformats.org/officeDocument/2006/relationships/hyperlink" Target="http://sinamecc.opendata.junar.com/datasets/186451-energia-1a-combustion.download/" TargetMode="External"/><Relationship Id="rId10" Type="http://schemas.openxmlformats.org/officeDocument/2006/relationships/hyperlink" Target="http://bit.ly/2DKDk1G" TargetMode="External"/><Relationship Id="rId4" Type="http://schemas.openxmlformats.org/officeDocument/2006/relationships/hyperlink" Target="http://sinamecc.opendata.junar.com/datasets/186451-energia-1a-combustion.download/" TargetMode="External"/><Relationship Id="rId9" Type="http://schemas.openxmlformats.org/officeDocument/2006/relationships/hyperlink" Target="http://bit.ly/2DKDk1G" TargetMode="External"/><Relationship Id="rId1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sinamecc.opendata.junar.com/datasets/186451-energia-1a-combustion.download/" TargetMode="External"/><Relationship Id="rId13" Type="http://schemas.openxmlformats.org/officeDocument/2006/relationships/hyperlink" Target="http://sinamecc.opendata.junar.com/datasets/186451-energia-1a-combustion.download/" TargetMode="External"/><Relationship Id="rId3" Type="http://schemas.openxmlformats.org/officeDocument/2006/relationships/hyperlink" Target="http://bit.ly/2DKDk1G" TargetMode="External"/><Relationship Id="rId7" Type="http://schemas.openxmlformats.org/officeDocument/2006/relationships/hyperlink" Target="http://bit.ly/2DKDk1G" TargetMode="External"/><Relationship Id="rId12" Type="http://schemas.openxmlformats.org/officeDocument/2006/relationships/hyperlink" Target="http://sinamecc.opendata.junar.com/datasets/186451-energia-1a-combustion.download/" TargetMode="External"/><Relationship Id="rId2" Type="http://schemas.openxmlformats.org/officeDocument/2006/relationships/hyperlink" Target="http://bit.ly/2DKDk1G" TargetMode="External"/><Relationship Id="rId1" Type="http://schemas.openxmlformats.org/officeDocument/2006/relationships/hyperlink" Target="http://bit.ly/2DKDk1G" TargetMode="External"/><Relationship Id="rId6" Type="http://schemas.openxmlformats.org/officeDocument/2006/relationships/hyperlink" Target="http://bit.ly/2DKDk1G" TargetMode="External"/><Relationship Id="rId11" Type="http://schemas.openxmlformats.org/officeDocument/2006/relationships/hyperlink" Target="http://sinamecc.opendata.junar.com/datasets/186451-energia-1a-combustion.download/" TargetMode="External"/><Relationship Id="rId5" Type="http://schemas.openxmlformats.org/officeDocument/2006/relationships/hyperlink" Target="http://bit.ly/2DKDk1G" TargetMode="External"/><Relationship Id="rId15" Type="http://schemas.openxmlformats.org/officeDocument/2006/relationships/hyperlink" Target="http://sinamecc.opendata.junar.com/datasets/186451-energia-1a-combustion.download/" TargetMode="External"/><Relationship Id="rId10" Type="http://schemas.openxmlformats.org/officeDocument/2006/relationships/hyperlink" Target="http://sinamecc.opendata.junar.com/datasets/186451-energia-1a-combustion.download/" TargetMode="External"/><Relationship Id="rId4" Type="http://schemas.openxmlformats.org/officeDocument/2006/relationships/hyperlink" Target="http://bit.ly/2DKDk1G" TargetMode="External"/><Relationship Id="rId9" Type="http://schemas.openxmlformats.org/officeDocument/2006/relationships/hyperlink" Target="http://sinamecc.opendata.junar.com/datasets/186451-energia-1a-combustion.download/" TargetMode="External"/><Relationship Id="rId14" Type="http://schemas.openxmlformats.org/officeDocument/2006/relationships/hyperlink" Target="http://sinamecc.opendata.junar.com/datasets/186451-energia-1a-combustion.download/"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inamecc.opendata.junar.com/datasets/186451-energia-1a-combustion.download/" TargetMode="External"/><Relationship Id="rId13" Type="http://schemas.openxmlformats.org/officeDocument/2006/relationships/hyperlink" Target="http://sinamecc.opendata.junar.com/datasets/186451-energia-1a-combustion.download/" TargetMode="External"/><Relationship Id="rId18" Type="http://schemas.openxmlformats.org/officeDocument/2006/relationships/hyperlink" Target="http://bit.ly/2DKDk1G" TargetMode="External"/><Relationship Id="rId26" Type="http://schemas.openxmlformats.org/officeDocument/2006/relationships/hyperlink" Target="http://bit.ly/2DKDk1G" TargetMode="External"/><Relationship Id="rId3" Type="http://schemas.openxmlformats.org/officeDocument/2006/relationships/hyperlink" Target="http://sinamecc.opendata.junar.com/datasets/186451-energia-1a-combustion.download/" TargetMode="External"/><Relationship Id="rId21" Type="http://schemas.openxmlformats.org/officeDocument/2006/relationships/hyperlink" Target="http://bit.ly/2DKDk1G" TargetMode="External"/><Relationship Id="rId7" Type="http://schemas.openxmlformats.org/officeDocument/2006/relationships/hyperlink" Target="http://sinamecc.opendata.junar.com/datasets/186451-energia-1a-combustion.download/" TargetMode="External"/><Relationship Id="rId12" Type="http://schemas.openxmlformats.org/officeDocument/2006/relationships/hyperlink" Target="http://sinamecc.opendata.junar.com/datasets/186451-energia-1a-combustion.download/" TargetMode="External"/><Relationship Id="rId17" Type="http://schemas.openxmlformats.org/officeDocument/2006/relationships/hyperlink" Target="http://bit.ly/2DKDk1G" TargetMode="External"/><Relationship Id="rId25" Type="http://schemas.openxmlformats.org/officeDocument/2006/relationships/hyperlink" Target="http://bit.ly/2DKDk1G" TargetMode="External"/><Relationship Id="rId2" Type="http://schemas.openxmlformats.org/officeDocument/2006/relationships/hyperlink" Target="http://sinamecc.opendata.junar.com/datasets/186451-energia-1a-combustion.download/" TargetMode="External"/><Relationship Id="rId16" Type="http://schemas.openxmlformats.org/officeDocument/2006/relationships/hyperlink" Target="http://sinamecc.opendata.junar.com/datasets/186451-energia-1a-combustion.download/" TargetMode="External"/><Relationship Id="rId20" Type="http://schemas.openxmlformats.org/officeDocument/2006/relationships/hyperlink" Target="http://bit.ly/2DKDk1G" TargetMode="External"/><Relationship Id="rId29" Type="http://schemas.openxmlformats.org/officeDocument/2006/relationships/hyperlink" Target="http://bit.ly/2DKDk1G" TargetMode="External"/><Relationship Id="rId1" Type="http://schemas.openxmlformats.org/officeDocument/2006/relationships/hyperlink" Target="http://sinamecc.opendata.junar.com/datasets/186451-energia-1a-combustion.download/" TargetMode="External"/><Relationship Id="rId6" Type="http://schemas.openxmlformats.org/officeDocument/2006/relationships/hyperlink" Target="http://sinamecc.opendata.junar.com/datasets/186451-energia-1a-combustion.download/" TargetMode="External"/><Relationship Id="rId11" Type="http://schemas.openxmlformats.org/officeDocument/2006/relationships/hyperlink" Target="http://sinamecc.opendata.junar.com/datasets/186451-energia-1a-combustion.download/" TargetMode="External"/><Relationship Id="rId24" Type="http://schemas.openxmlformats.org/officeDocument/2006/relationships/hyperlink" Target="http://bit.ly/2DKDk1G" TargetMode="External"/><Relationship Id="rId5" Type="http://schemas.openxmlformats.org/officeDocument/2006/relationships/hyperlink" Target="http://sinamecc.opendata.junar.com/datasets/186451-energia-1a-combustion.download/" TargetMode="External"/><Relationship Id="rId15" Type="http://schemas.openxmlformats.org/officeDocument/2006/relationships/hyperlink" Target="http://sinamecc.opendata.junar.com/datasets/186451-energia-1a-combustion.download/" TargetMode="External"/><Relationship Id="rId23" Type="http://schemas.openxmlformats.org/officeDocument/2006/relationships/hyperlink" Target="http://bit.ly/2DKDk1G" TargetMode="External"/><Relationship Id="rId28" Type="http://schemas.openxmlformats.org/officeDocument/2006/relationships/hyperlink" Target="http://bit.ly/2DKDk1G" TargetMode="External"/><Relationship Id="rId10" Type="http://schemas.openxmlformats.org/officeDocument/2006/relationships/hyperlink" Target="http://sinamecc.opendata.junar.com/datasets/186451-energia-1a-combustion.download/" TargetMode="External"/><Relationship Id="rId19" Type="http://schemas.openxmlformats.org/officeDocument/2006/relationships/hyperlink" Target="http://bit.ly/2DKDk1G" TargetMode="External"/><Relationship Id="rId31" Type="http://schemas.openxmlformats.org/officeDocument/2006/relationships/hyperlink" Target="http://bit.ly/2DKDk1G" TargetMode="External"/><Relationship Id="rId4" Type="http://schemas.openxmlformats.org/officeDocument/2006/relationships/hyperlink" Target="http://sinamecc.opendata.junar.com/datasets/186451-energia-1a-combustion.download/" TargetMode="External"/><Relationship Id="rId9" Type="http://schemas.openxmlformats.org/officeDocument/2006/relationships/hyperlink" Target="http://sinamecc.opendata.junar.com/datasets/186451-energia-1a-combustion.download/" TargetMode="External"/><Relationship Id="rId14" Type="http://schemas.openxmlformats.org/officeDocument/2006/relationships/hyperlink" Target="http://sinamecc.opendata.junar.com/datasets/186451-energia-1a-combustion.download/" TargetMode="External"/><Relationship Id="rId22" Type="http://schemas.openxmlformats.org/officeDocument/2006/relationships/hyperlink" Target="http://bit.ly/2DKDk1G" TargetMode="External"/><Relationship Id="rId27" Type="http://schemas.openxmlformats.org/officeDocument/2006/relationships/hyperlink" Target="http://bit.ly/2DKDk1G" TargetMode="External"/><Relationship Id="rId30" Type="http://schemas.openxmlformats.org/officeDocument/2006/relationships/hyperlink" Target="http://bit.ly/2DKDk1G"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bit.ly/2DKDk1G" TargetMode="External"/><Relationship Id="rId3" Type="http://schemas.openxmlformats.org/officeDocument/2006/relationships/hyperlink" Target="http://sinamecc.opendata.junar.com/datasets/186451-energia-1a-combustion.download/" TargetMode="External"/><Relationship Id="rId7" Type="http://schemas.openxmlformats.org/officeDocument/2006/relationships/hyperlink" Target="http://bit.ly/2DKDk1G" TargetMode="External"/><Relationship Id="rId2" Type="http://schemas.openxmlformats.org/officeDocument/2006/relationships/hyperlink" Target="http://sinamecc.opendata.junar.com/datasets/186451-energia-1a-combustion.download/" TargetMode="External"/><Relationship Id="rId1" Type="http://schemas.openxmlformats.org/officeDocument/2006/relationships/hyperlink" Target="http://sinamecc.opendata.junar.com/datasets/186451-energia-1a-combustion.download/" TargetMode="External"/><Relationship Id="rId6" Type="http://schemas.openxmlformats.org/officeDocument/2006/relationships/hyperlink" Target="http://bit.ly/2DKDk1G" TargetMode="External"/><Relationship Id="rId5" Type="http://schemas.openxmlformats.org/officeDocument/2006/relationships/hyperlink" Target="http://sinamecc.opendata.junar.com/datasets/186451-energia-1a-combustion.download/" TargetMode="External"/><Relationship Id="rId4" Type="http://schemas.openxmlformats.org/officeDocument/2006/relationships/hyperlink" Target="http://sinamecc.opendata.junar.com/datasets/186451-energia-1a-combustion.download/" TargetMode="External"/><Relationship Id="rId9" Type="http://schemas.openxmlformats.org/officeDocument/2006/relationships/hyperlink" Target="http://bit.ly/2DKDk1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inamecc.opendata.junar.com/datasets/186450-energia-1b-emisiones-fugitivas.download/" TargetMode="External"/><Relationship Id="rId2" Type="http://schemas.openxmlformats.org/officeDocument/2006/relationships/hyperlink" Target="http://sinamecc.opendata.junar.com/datasets/186450-energia-1b-emisiones-fugitivas.download/" TargetMode="External"/><Relationship Id="rId1" Type="http://schemas.openxmlformats.org/officeDocument/2006/relationships/hyperlink" Target="http://bit.ly/2DLfZx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4"/>
  <sheetViews>
    <sheetView topLeftCell="A7" workbookViewId="0">
      <selection activeCell="B12" sqref="B12"/>
    </sheetView>
  </sheetViews>
  <sheetFormatPr baseColWidth="10" defaultColWidth="9.140625" defaultRowHeight="15" x14ac:dyDescent="0.25"/>
  <cols>
    <col min="1" max="1" width="33.42578125" customWidth="1"/>
    <col min="2" max="8" width="18" customWidth="1"/>
    <col min="9" max="9" width="16.5703125" customWidth="1"/>
    <col min="10" max="10" width="17.5703125" customWidth="1"/>
  </cols>
  <sheetData>
    <row r="1" spans="1:53" ht="29.1" customHeight="1" x14ac:dyDescent="0.25">
      <c r="A1" s="84" t="s">
        <v>0</v>
      </c>
      <c r="B1" s="86" t="s">
        <v>98</v>
      </c>
      <c r="C1" s="86" t="s">
        <v>98</v>
      </c>
      <c r="D1" s="86" t="s">
        <v>98</v>
      </c>
      <c r="E1" s="86" t="s">
        <v>98</v>
      </c>
      <c r="F1" s="86" t="s">
        <v>98</v>
      </c>
      <c r="G1" s="86" t="s">
        <v>98</v>
      </c>
      <c r="H1" s="86" t="s">
        <v>98</v>
      </c>
      <c r="I1" s="86" t="s">
        <v>98</v>
      </c>
      <c r="J1" s="86" t="s">
        <v>98</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8" x14ac:dyDescent="0.25">
      <c r="A2" s="85"/>
      <c r="B2" s="2" t="s">
        <v>14</v>
      </c>
      <c r="C2" s="2" t="s">
        <v>15</v>
      </c>
      <c r="D2" s="2" t="s">
        <v>16</v>
      </c>
      <c r="E2" s="2" t="s">
        <v>99</v>
      </c>
      <c r="F2" s="2" t="s">
        <v>64</v>
      </c>
      <c r="G2" s="2" t="s">
        <v>214</v>
      </c>
      <c r="H2" s="2" t="s">
        <v>216</v>
      </c>
      <c r="I2" s="2" t="s">
        <v>217</v>
      </c>
      <c r="J2" s="2" t="s">
        <v>218</v>
      </c>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3" x14ac:dyDescent="0.25">
      <c r="A3" s="4" t="s">
        <v>5</v>
      </c>
      <c r="B3" s="9">
        <f>'1 - Energía'!B2</f>
        <v>6983.2999999999993</v>
      </c>
      <c r="C3" s="9">
        <f>'1 - Energía'!C2</f>
        <v>4.2923809523809524</v>
      </c>
      <c r="D3" s="9">
        <f>'1 - Energía'!D2</f>
        <v>0.44735483870967746</v>
      </c>
      <c r="E3" s="50" t="s">
        <v>219</v>
      </c>
      <c r="F3" s="50" t="s">
        <v>219</v>
      </c>
      <c r="G3" s="50">
        <v>344.3</v>
      </c>
      <c r="H3" s="50">
        <v>55.56</v>
      </c>
      <c r="I3" s="50">
        <v>67.36</v>
      </c>
      <c r="J3" s="50">
        <v>6.49</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3" ht="30" x14ac:dyDescent="0.25">
      <c r="A4" s="5" t="s">
        <v>95</v>
      </c>
      <c r="B4" s="50">
        <f>'2 - Industria'!B2</f>
        <v>663.2700000000001</v>
      </c>
      <c r="C4" s="50" t="s">
        <v>219</v>
      </c>
      <c r="D4" s="50" t="s">
        <v>219</v>
      </c>
      <c r="E4" s="52">
        <v>0.17899999999999999</v>
      </c>
      <c r="F4" s="66">
        <v>7.2999999999999999E-5</v>
      </c>
      <c r="G4" s="66" t="s">
        <v>219</v>
      </c>
      <c r="H4" s="50" t="s">
        <v>220</v>
      </c>
      <c r="I4" s="50">
        <v>24.68</v>
      </c>
      <c r="J4" s="66">
        <v>0.49099999999999999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3" ht="30" x14ac:dyDescent="0.25">
      <c r="A5" s="5" t="s">
        <v>96</v>
      </c>
      <c r="B5" s="50">
        <f>'3 - AFOLU'!B2</f>
        <v>-6384.09</v>
      </c>
      <c r="C5" s="50">
        <f>'3 - AFOLU'!C2</f>
        <v>207.78528999999997</v>
      </c>
      <c r="D5" s="50">
        <f>'3 - AFOLU'!D2</f>
        <v>10.624029999999999</v>
      </c>
      <c r="E5" s="50" t="s">
        <v>219</v>
      </c>
      <c r="F5" s="50" t="s">
        <v>219</v>
      </c>
      <c r="G5" s="50">
        <v>35.46</v>
      </c>
      <c r="H5" s="50">
        <v>2.71</v>
      </c>
      <c r="I5" s="50" t="s">
        <v>220</v>
      </c>
      <c r="J5" s="50" t="s">
        <v>219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3" x14ac:dyDescent="0.25">
      <c r="A6" s="5" t="s">
        <v>8</v>
      </c>
      <c r="B6" s="50">
        <f>'4 - Residuos'!B2</f>
        <v>90.36</v>
      </c>
      <c r="C6" s="50">
        <f>'4 - Residuos'!C2</f>
        <v>81.626285714285714</v>
      </c>
      <c r="D6" s="50">
        <f>'4 - Residuos'!D2</f>
        <v>0.19681935483870969</v>
      </c>
      <c r="E6" s="50" t="s">
        <v>219</v>
      </c>
      <c r="F6" s="50" t="s">
        <v>219</v>
      </c>
      <c r="G6" s="50" t="s">
        <v>220</v>
      </c>
      <c r="H6" s="50" t="s">
        <v>221</v>
      </c>
      <c r="I6" s="50" t="s">
        <v>221</v>
      </c>
      <c r="J6" s="50" t="s">
        <v>219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3" x14ac:dyDescent="0.25">
      <c r="A7" s="37" t="s">
        <v>2</v>
      </c>
      <c r="B7" s="21">
        <f>SUM(B3:B6)</f>
        <v>1352.8399999999995</v>
      </c>
      <c r="C7" s="21">
        <f t="shared" ref="C7:F7" si="0">SUM(C3:C6)</f>
        <v>293.70395666666661</v>
      </c>
      <c r="D7" s="21">
        <f t="shared" si="0"/>
        <v>11.268204193548385</v>
      </c>
      <c r="E7" s="74">
        <f t="shared" si="0"/>
        <v>0.17899999999999999</v>
      </c>
      <c r="F7" s="75">
        <f t="shared" si="0"/>
        <v>7.2999999999999999E-5</v>
      </c>
      <c r="G7" s="21">
        <f t="shared" ref="G7:J7" si="1">SUM(G3:G6)</f>
        <v>379.76</v>
      </c>
      <c r="H7" s="21">
        <f t="shared" si="1"/>
        <v>58.27</v>
      </c>
      <c r="I7" s="21">
        <f t="shared" si="1"/>
        <v>92.039999999999992</v>
      </c>
      <c r="J7" s="21">
        <f t="shared" si="1"/>
        <v>6.9809999999999999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3" x14ac:dyDescent="0.25">
      <c r="A8" s="133" t="s">
        <v>100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x14ac:dyDescent="0.25">
      <c r="A9" s="133" t="s">
        <v>222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45" x14ac:dyDescent="0.25">
      <c r="A11" s="2" t="s">
        <v>0</v>
      </c>
      <c r="B11" s="3" t="s">
        <v>1</v>
      </c>
      <c r="C11" s="1"/>
      <c r="D11" s="1"/>
      <c r="E11" s="1"/>
      <c r="F11" s="1"/>
      <c r="G11" s="1"/>
      <c r="H11" s="132" t="s">
        <v>215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x14ac:dyDescent="0.25">
      <c r="A12" s="4" t="s">
        <v>5</v>
      </c>
      <c r="B12" s="11">
        <f>'1 - Energía'!E2</f>
        <v>7212.0899999999992</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30" x14ac:dyDescent="0.25">
      <c r="A13" s="5" t="s">
        <v>95</v>
      </c>
      <c r="B13" s="11">
        <f>'2 - Industria'!F2</f>
        <v>980.69</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5" t="s">
        <v>96</v>
      </c>
      <c r="B14" s="11">
        <f>'3 - AFOLU'!E2</f>
        <v>1273.5200000000004</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x14ac:dyDescent="0.25">
      <c r="A15" s="5" t="s">
        <v>8</v>
      </c>
      <c r="B15" s="11">
        <f>'4 - Residuos'!E2</f>
        <v>1865.5140000000001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x14ac:dyDescent="0.25">
      <c r="A16" s="37" t="s">
        <v>2</v>
      </c>
      <c r="B16" s="73">
        <f>SUM(B12:B15)</f>
        <v>11331.813999999998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x14ac:dyDescent="0.25">
      <c r="A18" s="84" t="s">
        <v>101</v>
      </c>
      <c r="B18" s="88" t="s">
        <v>102</v>
      </c>
      <c r="C18" s="88" t="s">
        <v>102</v>
      </c>
      <c r="D18" s="88" t="s">
        <v>102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18" x14ac:dyDescent="0.25">
      <c r="A19" s="85"/>
      <c r="B19" s="2" t="s">
        <v>14</v>
      </c>
      <c r="C19" s="2" t="s">
        <v>15</v>
      </c>
      <c r="D19" s="2" t="s">
        <v>16</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x14ac:dyDescent="0.25">
      <c r="A20" s="5" t="s">
        <v>103</v>
      </c>
      <c r="B20" s="50">
        <f>'1 - Energía'!B4</f>
        <v>590.39</v>
      </c>
      <c r="C20" s="50">
        <f>'1 - Energía'!C4</f>
        <v>6.8571428571428575E-2</v>
      </c>
      <c r="D20" s="50">
        <f>'1 - Energía'!D4</f>
        <v>1.1032258064516128E-2</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30" x14ac:dyDescent="0.25">
      <c r="A21" s="5" t="s">
        <v>104</v>
      </c>
      <c r="B21" s="50">
        <f>'1 - Energía'!B10</f>
        <v>1090.32</v>
      </c>
      <c r="C21" s="50">
        <f>'1 - Energía'!C10</f>
        <v>0.55380952380952386</v>
      </c>
      <c r="D21" s="50">
        <f>'1 - Energía'!D10</f>
        <v>7.5387096774193557E-2</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x14ac:dyDescent="0.25">
      <c r="A22" s="5" t="s">
        <v>105</v>
      </c>
      <c r="B22" s="50">
        <f>'1 - Energía'!B18</f>
        <v>4827.66</v>
      </c>
      <c r="C22" s="50">
        <f>'1 - Energía'!C18</f>
        <v>1.2623809523809524</v>
      </c>
      <c r="D22" s="50">
        <f>'1 - Energía'!D18</f>
        <v>0.32751612903225807</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x14ac:dyDescent="0.25">
      <c r="A23" s="5" t="s">
        <v>106</v>
      </c>
      <c r="B23" s="50">
        <f>'1 - Energía'!B34</f>
        <v>386.77</v>
      </c>
      <c r="C23" s="50">
        <f>'1 - Energía'!C34</f>
        <v>2.4076190476190478</v>
      </c>
      <c r="D23" s="50">
        <f>'1 - Energía'!D34</f>
        <v>3.3419354838709676E-2</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x14ac:dyDescent="0.25">
      <c r="A24" s="5" t="s">
        <v>107</v>
      </c>
      <c r="B24" s="50">
        <f>'1 - Energía'!B39</f>
        <v>88.16</v>
      </c>
      <c r="C24" s="50">
        <f>'1 - Energía'!C39</f>
        <v>0</v>
      </c>
      <c r="D24" s="50">
        <f>'1 - Energía'!D39</f>
        <v>0</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x14ac:dyDescent="0.25">
      <c r="A25" s="37" t="s">
        <v>2</v>
      </c>
      <c r="B25" s="21">
        <f>SUM(B20:B24)</f>
        <v>6983.2999999999993</v>
      </c>
      <c r="C25" s="21">
        <f t="shared" ref="C25:D25" si="2">SUM(C20:C24)</f>
        <v>4.2923809523809524</v>
      </c>
      <c r="D25" s="21">
        <f t="shared" si="2"/>
        <v>0.44735483870967746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T164"/>
  <sheetViews>
    <sheetView workbookViewId="0">
      <selection activeCell="E14" sqref="E14"/>
    </sheetView>
  </sheetViews>
  <sheetFormatPr baseColWidth="10" defaultColWidth="9.140625" defaultRowHeight="15" x14ac:dyDescent="0.25"/>
  <cols>
    <col min="1" max="1" width="33.42578125" customWidth="1"/>
    <col min="2" max="2" width="18" customWidth="1"/>
    <col min="3" max="4" width="15.5703125" customWidth="1"/>
    <col min="5" max="5" width="13.85546875" customWidth="1"/>
    <col min="6" max="6" width="26.140625" customWidth="1"/>
    <col min="7" max="7" width="19.85546875" customWidth="1"/>
    <col min="8" max="8" width="25.85546875" customWidth="1"/>
  </cols>
  <sheetData>
    <row r="1" spans="1:46" s="1" customFormat="1" ht="45" x14ac:dyDescent="0.25">
      <c r="A1" s="84" t="s">
        <v>0</v>
      </c>
      <c r="B1" s="3" t="s">
        <v>191</v>
      </c>
      <c r="C1" s="3" t="s">
        <v>192</v>
      </c>
      <c r="D1" s="3" t="s">
        <v>193</v>
      </c>
      <c r="E1" s="3" t="s">
        <v>194</v>
      </c>
      <c r="F1" s="82" t="s">
        <v>186</v>
      </c>
      <c r="G1" s="111" t="s">
        <v>94</v>
      </c>
      <c r="H1" s="107" t="s">
        <v>162</v>
      </c>
    </row>
    <row r="2" spans="1:46" s="1" customFormat="1" ht="29.1" customHeight="1" x14ac:dyDescent="0.25">
      <c r="A2" s="30" t="s">
        <v>6</v>
      </c>
      <c r="B2" s="29">
        <f>SUM(B3,B7,B9)</f>
        <v>663.2700000000001</v>
      </c>
      <c r="C2" s="29">
        <f>SUM(C3,C7,C9)</f>
        <v>315.67</v>
      </c>
      <c r="D2" s="29"/>
      <c r="E2" s="29">
        <f>SUM(E3,E7,E9)</f>
        <v>1.75</v>
      </c>
      <c r="F2" s="29">
        <f>SUM(F3,F7,F9)</f>
        <v>980.69</v>
      </c>
      <c r="G2" s="113"/>
      <c r="H2" s="113"/>
    </row>
    <row r="3" spans="1:46" s="1" customFormat="1" x14ac:dyDescent="0.25">
      <c r="A3" s="12" t="s">
        <v>56</v>
      </c>
      <c r="B3" s="13">
        <f>SUM(B4:B6)</f>
        <v>663.2700000000001</v>
      </c>
      <c r="C3" s="13">
        <f t="shared" ref="C3:E3" si="0">SUM(C4:C6)</f>
        <v>0</v>
      </c>
      <c r="D3" s="13">
        <f t="shared" si="0"/>
        <v>0</v>
      </c>
      <c r="E3" s="13">
        <f t="shared" si="0"/>
        <v>0</v>
      </c>
      <c r="F3" s="112">
        <f>SUM(F4:F6)</f>
        <v>663.2700000000001</v>
      </c>
      <c r="G3" s="76"/>
      <c r="H3" s="76"/>
    </row>
    <row r="4" spans="1:46" s="1" customFormat="1" x14ac:dyDescent="0.25">
      <c r="A4" s="4" t="s">
        <v>57</v>
      </c>
      <c r="B4" s="9">
        <v>639.09</v>
      </c>
      <c r="C4" s="9">
        <v>0</v>
      </c>
      <c r="D4" s="9">
        <v>0</v>
      </c>
      <c r="E4" s="9">
        <v>0</v>
      </c>
      <c r="F4" s="99">
        <v>639.09</v>
      </c>
      <c r="G4" s="108"/>
      <c r="H4" s="108"/>
    </row>
    <row r="5" spans="1:46" s="1" customFormat="1" x14ac:dyDescent="0.25">
      <c r="A5" s="4" t="s">
        <v>58</v>
      </c>
      <c r="B5" s="9">
        <v>4.58</v>
      </c>
      <c r="C5" s="9">
        <v>0</v>
      </c>
      <c r="D5" s="9">
        <v>0</v>
      </c>
      <c r="E5" s="9">
        <v>0</v>
      </c>
      <c r="F5" s="99">
        <v>4.58</v>
      </c>
      <c r="G5" s="108"/>
      <c r="H5" s="108"/>
    </row>
    <row r="6" spans="1:46" s="1" customFormat="1" x14ac:dyDescent="0.25">
      <c r="A6" s="4" t="s">
        <v>59</v>
      </c>
      <c r="B6" s="9">
        <v>19.600000000000001</v>
      </c>
      <c r="C6" s="9">
        <v>0</v>
      </c>
      <c r="D6" s="9">
        <v>0</v>
      </c>
      <c r="E6" s="9">
        <v>0</v>
      </c>
      <c r="F6" s="99">
        <v>19.600000000000001</v>
      </c>
      <c r="G6" s="108"/>
      <c r="H6" s="108"/>
    </row>
    <row r="7" spans="1:46" s="1" customFormat="1" ht="45" x14ac:dyDescent="0.25">
      <c r="A7" s="14" t="s">
        <v>60</v>
      </c>
      <c r="B7" s="13">
        <f>SUM(B8)</f>
        <v>0</v>
      </c>
      <c r="C7" s="13">
        <f t="shared" ref="C7:F7" si="1">SUM(C8)</f>
        <v>315.67</v>
      </c>
      <c r="D7" s="13"/>
      <c r="E7" s="13">
        <f t="shared" si="1"/>
        <v>0</v>
      </c>
      <c r="F7" s="112">
        <f t="shared" si="1"/>
        <v>315.67</v>
      </c>
      <c r="G7" s="76"/>
      <c r="H7" s="76"/>
    </row>
    <row r="8" spans="1:46" s="1" customFormat="1" ht="30" x14ac:dyDescent="0.25">
      <c r="A8" s="7" t="s">
        <v>61</v>
      </c>
      <c r="B8" s="9"/>
      <c r="C8" s="9">
        <v>315.67</v>
      </c>
      <c r="D8" s="9"/>
      <c r="E8" s="9"/>
      <c r="F8" s="99">
        <v>315.67</v>
      </c>
      <c r="G8" s="108"/>
      <c r="H8" s="108"/>
    </row>
    <row r="9" spans="1:46" s="1" customFormat="1" ht="30" x14ac:dyDescent="0.25">
      <c r="A9" s="14" t="s">
        <v>62</v>
      </c>
      <c r="B9" s="13">
        <f>SUM(B10)</f>
        <v>0</v>
      </c>
      <c r="C9" s="13">
        <f t="shared" ref="C9:F9" si="2">SUM(C10)</f>
        <v>0</v>
      </c>
      <c r="D9" s="13">
        <f t="shared" si="2"/>
        <v>0</v>
      </c>
      <c r="E9" s="13">
        <f t="shared" si="2"/>
        <v>1.75</v>
      </c>
      <c r="F9" s="112">
        <f t="shared" si="2"/>
        <v>1.75</v>
      </c>
      <c r="G9" s="76"/>
      <c r="H9" s="76"/>
    </row>
    <row r="10" spans="1:46" s="1" customFormat="1" x14ac:dyDescent="0.25">
      <c r="A10" s="7" t="s">
        <v>63</v>
      </c>
      <c r="B10" s="9"/>
      <c r="C10" s="9"/>
      <c r="D10" s="9"/>
      <c r="E10" s="9">
        <v>1.75</v>
      </c>
      <c r="F10" s="99">
        <v>1.75</v>
      </c>
      <c r="G10" s="108"/>
      <c r="H10" s="108"/>
    </row>
    <row r="11" spans="1:4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6" x14ac:dyDescent="0.25">
      <c r="A12" s="1"/>
      <c r="B12" s="8"/>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1:4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1:4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1:4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1:4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1:4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row>
    <row r="35" spans="1:4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row>
    <row r="36" spans="1:4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1:4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4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4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4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4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1:4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1:4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sheetData>
  <pageMargins left="0.7" right="0.7" top="0.75" bottom="0.75"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C182"/>
  <sheetViews>
    <sheetView zoomScale="90" zoomScaleNormal="90" workbookViewId="0">
      <selection activeCell="E14" sqref="E14"/>
    </sheetView>
  </sheetViews>
  <sheetFormatPr baseColWidth="10" defaultColWidth="9.140625" defaultRowHeight="15" x14ac:dyDescent="0.25"/>
  <cols>
    <col min="1" max="1" width="50.5703125" customWidth="1"/>
    <col min="2" max="2" width="18" customWidth="1"/>
    <col min="3" max="4" width="15.5703125" customWidth="1"/>
    <col min="5" max="5" width="26.140625" customWidth="1"/>
    <col min="6" max="6" width="20.140625" bestFit="1" customWidth="1"/>
    <col min="7" max="7" width="13.140625" customWidth="1"/>
  </cols>
  <sheetData>
    <row r="1" spans="1:7" s="1" customFormat="1" ht="45" x14ac:dyDescent="0.25">
      <c r="A1" s="84" t="s">
        <v>0</v>
      </c>
      <c r="B1" s="3" t="s">
        <v>207</v>
      </c>
      <c r="C1" s="3" t="s">
        <v>208</v>
      </c>
      <c r="D1" s="3" t="s">
        <v>209</v>
      </c>
      <c r="E1" s="82" t="s">
        <v>210</v>
      </c>
      <c r="F1" s="111" t="s">
        <v>94</v>
      </c>
      <c r="G1" s="107" t="s">
        <v>162</v>
      </c>
    </row>
    <row r="2" spans="1:7" s="1" customFormat="1" x14ac:dyDescent="0.25">
      <c r="A2" s="30" t="s">
        <v>7</v>
      </c>
      <c r="B2" s="29">
        <f>SUM(B3,B6,B19)</f>
        <v>-6384.09</v>
      </c>
      <c r="C2" s="29">
        <f>SUM(C3,C6,C19)</f>
        <v>207.78528999999997</v>
      </c>
      <c r="D2" s="29">
        <f>SUM(D3,D6,D19)</f>
        <v>10.624029999999999</v>
      </c>
      <c r="E2" s="95">
        <f>SUM(E3,E6,E19)</f>
        <v>1273.5200000000004</v>
      </c>
      <c r="F2" s="105"/>
      <c r="G2" s="94"/>
    </row>
    <row r="3" spans="1:7" s="1" customFormat="1" x14ac:dyDescent="0.25">
      <c r="A3" s="12" t="s">
        <v>195</v>
      </c>
      <c r="B3" s="13">
        <f>SUM(B4:B5)</f>
        <v>0</v>
      </c>
      <c r="C3" s="13">
        <f t="shared" ref="C3:D3" si="0">SUM(C4:C5)</f>
        <v>101.27999999999999</v>
      </c>
      <c r="D3" s="13">
        <f t="shared" si="0"/>
        <v>0</v>
      </c>
      <c r="E3" s="112">
        <f>SUM(E4:E5)</f>
        <v>2126.92</v>
      </c>
      <c r="F3" s="108"/>
      <c r="G3" s="94"/>
    </row>
    <row r="4" spans="1:7" s="1" customFormat="1" x14ac:dyDescent="0.25">
      <c r="A4" s="15" t="s">
        <v>65</v>
      </c>
      <c r="B4" s="16">
        <v>0</v>
      </c>
      <c r="C4" s="16">
        <v>99.46</v>
      </c>
      <c r="D4" s="16">
        <v>0</v>
      </c>
      <c r="E4" s="98">
        <v>2088.66</v>
      </c>
      <c r="F4" s="105"/>
      <c r="G4" s="94"/>
    </row>
    <row r="5" spans="1:7" s="1" customFormat="1" x14ac:dyDescent="0.25">
      <c r="A5" s="123" t="s">
        <v>197</v>
      </c>
      <c r="B5" s="16">
        <v>0</v>
      </c>
      <c r="C5" s="16">
        <v>1.82</v>
      </c>
      <c r="D5" s="16">
        <v>0</v>
      </c>
      <c r="E5" s="98">
        <v>38.26</v>
      </c>
      <c r="F5" s="105"/>
      <c r="G5" s="94"/>
    </row>
    <row r="6" spans="1:7" s="1" customFormat="1" x14ac:dyDescent="0.25">
      <c r="A6" s="14" t="s">
        <v>196</v>
      </c>
      <c r="B6" s="13">
        <f>SUM(B7,B10,B12,B14,B17,B18)</f>
        <v>-6384.09</v>
      </c>
      <c r="C6" s="13">
        <f>SUM(C7,C10,C12,C14,C17,C18)</f>
        <v>2.19</v>
      </c>
      <c r="D6" s="13">
        <f>SUM(D7,D10,D12,D14,D17,D18)</f>
        <v>0.75</v>
      </c>
      <c r="E6" s="112">
        <f>SUM(E7,E10,E12,E14,E17,E18)</f>
        <v>-6105.29</v>
      </c>
      <c r="F6" s="108"/>
      <c r="G6" s="94"/>
    </row>
    <row r="7" spans="1:7" s="1" customFormat="1" x14ac:dyDescent="0.25">
      <c r="A7" s="32" t="s">
        <v>68</v>
      </c>
      <c r="B7" s="16">
        <v>-8622.61</v>
      </c>
      <c r="C7" s="16">
        <v>0</v>
      </c>
      <c r="D7" s="16">
        <v>0</v>
      </c>
      <c r="E7" s="119">
        <v>-8622.61</v>
      </c>
      <c r="F7" s="105"/>
      <c r="G7" s="94"/>
    </row>
    <row r="8" spans="1:7" s="1" customFormat="1" x14ac:dyDescent="0.25">
      <c r="A8" s="7" t="s">
        <v>87</v>
      </c>
      <c r="B8" s="9">
        <v>-1451.92</v>
      </c>
      <c r="C8" s="9">
        <v>0</v>
      </c>
      <c r="D8" s="9">
        <v>0</v>
      </c>
      <c r="E8" s="99">
        <v>-1451.92</v>
      </c>
      <c r="F8" s="105"/>
      <c r="G8" s="94"/>
    </row>
    <row r="9" spans="1:7" s="1" customFormat="1" x14ac:dyDescent="0.25">
      <c r="A9" s="7" t="s">
        <v>90</v>
      </c>
      <c r="B9" s="9">
        <v>-7170.69</v>
      </c>
      <c r="C9" s="9">
        <v>0</v>
      </c>
      <c r="D9" s="9">
        <v>0</v>
      </c>
      <c r="E9" s="99">
        <v>-7170.69</v>
      </c>
      <c r="F9" s="105"/>
      <c r="G9" s="94"/>
    </row>
    <row r="10" spans="1:7" s="1" customFormat="1" x14ac:dyDescent="0.25">
      <c r="A10" s="32" t="s">
        <v>69</v>
      </c>
      <c r="B10" s="16">
        <v>2238.52</v>
      </c>
      <c r="C10" s="16">
        <v>0</v>
      </c>
      <c r="D10" s="16">
        <v>0</v>
      </c>
      <c r="E10" s="119">
        <v>2238.52</v>
      </c>
      <c r="F10" s="105"/>
      <c r="G10" s="94"/>
    </row>
    <row r="11" spans="1:7" s="1" customFormat="1" x14ac:dyDescent="0.25">
      <c r="A11" s="7" t="s">
        <v>89</v>
      </c>
      <c r="B11" s="9">
        <v>2238.52</v>
      </c>
      <c r="C11" s="9">
        <v>0</v>
      </c>
      <c r="D11" s="9">
        <v>0</v>
      </c>
      <c r="E11" s="99">
        <v>2238.52</v>
      </c>
      <c r="F11" s="105"/>
      <c r="G11" s="94"/>
    </row>
    <row r="12" spans="1:7" s="1" customFormat="1" x14ac:dyDescent="0.25">
      <c r="A12" s="32" t="s">
        <v>70</v>
      </c>
      <c r="B12" s="16">
        <v>0</v>
      </c>
      <c r="C12" s="16">
        <v>0</v>
      </c>
      <c r="D12" s="16">
        <v>0.75</v>
      </c>
      <c r="E12" s="119">
        <v>232.81</v>
      </c>
      <c r="F12" s="105"/>
      <c r="G12" s="94"/>
    </row>
    <row r="13" spans="1:7" s="1" customFormat="1" x14ac:dyDescent="0.25">
      <c r="A13" s="7" t="s">
        <v>91</v>
      </c>
      <c r="B13" s="9">
        <v>0</v>
      </c>
      <c r="C13" s="9">
        <v>0</v>
      </c>
      <c r="D13" s="9">
        <v>0.75</v>
      </c>
      <c r="E13" s="99">
        <v>232.81</v>
      </c>
      <c r="F13" s="105"/>
      <c r="G13" s="94"/>
    </row>
    <row r="14" spans="1:7" s="1" customFormat="1" x14ac:dyDescent="0.25">
      <c r="A14" s="32" t="s">
        <v>71</v>
      </c>
      <c r="B14" s="17">
        <v>0</v>
      </c>
      <c r="C14" s="17">
        <v>2.19</v>
      </c>
      <c r="D14" s="17">
        <v>0</v>
      </c>
      <c r="E14" s="98">
        <v>45.99</v>
      </c>
      <c r="F14" s="105"/>
      <c r="G14" s="94"/>
    </row>
    <row r="15" spans="1:7" s="1" customFormat="1" ht="30" x14ac:dyDescent="0.25">
      <c r="A15" s="7" t="s">
        <v>198</v>
      </c>
      <c r="B15" s="9">
        <v>0</v>
      </c>
      <c r="C15" s="9">
        <v>2.19</v>
      </c>
      <c r="D15" s="9">
        <v>0</v>
      </c>
      <c r="E15" s="99">
        <v>45.99</v>
      </c>
      <c r="F15" s="105"/>
      <c r="G15" s="94"/>
    </row>
    <row r="16" spans="1:7" s="1" customFormat="1" x14ac:dyDescent="0.25">
      <c r="A16" s="7" t="s">
        <v>199</v>
      </c>
      <c r="B16" s="9">
        <v>0</v>
      </c>
      <c r="C16" s="9">
        <v>2.19</v>
      </c>
      <c r="D16" s="9">
        <v>0</v>
      </c>
      <c r="E16" s="99">
        <v>45.99</v>
      </c>
      <c r="F16" s="105"/>
      <c r="G16" s="94"/>
    </row>
    <row r="17" spans="1:55" s="1" customFormat="1" x14ac:dyDescent="0.25">
      <c r="A17" s="32" t="s">
        <v>72</v>
      </c>
      <c r="B17" s="16">
        <v>0</v>
      </c>
      <c r="C17" s="16">
        <v>0</v>
      </c>
      <c r="D17" s="16">
        <v>0</v>
      </c>
      <c r="E17" s="98">
        <v>0</v>
      </c>
      <c r="F17" s="105"/>
      <c r="G17" s="94"/>
    </row>
    <row r="18" spans="1:55" s="1" customFormat="1" x14ac:dyDescent="0.25">
      <c r="A18" s="32" t="s">
        <v>73</v>
      </c>
      <c r="B18" s="16">
        <v>0</v>
      </c>
      <c r="C18" s="16">
        <v>0</v>
      </c>
      <c r="D18" s="16">
        <v>0</v>
      </c>
      <c r="E18" s="98">
        <v>0</v>
      </c>
      <c r="F18" s="105"/>
      <c r="G18" s="94"/>
    </row>
    <row r="19" spans="1:55" s="1" customFormat="1" ht="33" x14ac:dyDescent="0.25">
      <c r="A19" s="14" t="s">
        <v>200</v>
      </c>
      <c r="B19" s="13">
        <f>SUM(B20,B24:B30)</f>
        <v>0</v>
      </c>
      <c r="C19" s="13">
        <f>SUM(C20,C24:C30)</f>
        <v>104.31529</v>
      </c>
      <c r="D19" s="13">
        <f>SUM(D20,D24:D30)</f>
        <v>9.8740299999999994</v>
      </c>
      <c r="E19" s="112">
        <f>SUM(E20,E24:E30)</f>
        <v>5251.89</v>
      </c>
      <c r="F19" s="108"/>
      <c r="G19" s="94"/>
    </row>
    <row r="20" spans="1:55" s="1" customFormat="1" x14ac:dyDescent="0.25">
      <c r="A20" s="124" t="s">
        <v>201</v>
      </c>
      <c r="B20" s="16">
        <v>0</v>
      </c>
      <c r="C20" s="16">
        <v>92.475290000000001</v>
      </c>
      <c r="D20" s="16">
        <v>8.4340299999999999</v>
      </c>
      <c r="E20" s="119">
        <v>4556.54</v>
      </c>
      <c r="F20" s="94"/>
      <c r="G20" s="94"/>
    </row>
    <row r="21" spans="1:55" s="1" customFormat="1" ht="30" x14ac:dyDescent="0.25">
      <c r="A21" s="7" t="s">
        <v>202</v>
      </c>
      <c r="B21" s="9">
        <v>0</v>
      </c>
      <c r="C21" s="9">
        <v>4.3999999999999997E-2</v>
      </c>
      <c r="D21" s="9">
        <v>4.0000000000000001E-3</v>
      </c>
      <c r="E21" s="99">
        <v>2.17</v>
      </c>
      <c r="F21" s="94"/>
      <c r="G21" s="94"/>
    </row>
    <row r="22" spans="1:55" s="1" customFormat="1" ht="30" x14ac:dyDescent="0.25">
      <c r="A22" s="7" t="s">
        <v>204</v>
      </c>
      <c r="B22" s="9">
        <v>0</v>
      </c>
      <c r="C22" s="9">
        <v>92.43</v>
      </c>
      <c r="D22" s="9">
        <v>8.43</v>
      </c>
      <c r="E22" s="99">
        <v>4554.33</v>
      </c>
      <c r="F22" s="94"/>
      <c r="G22" s="94"/>
    </row>
    <row r="23" spans="1:55" s="1" customFormat="1" ht="30" x14ac:dyDescent="0.25">
      <c r="A23" s="7" t="s">
        <v>203</v>
      </c>
      <c r="B23" s="9">
        <v>0</v>
      </c>
      <c r="C23" s="9">
        <v>1.2899999999999999E-3</v>
      </c>
      <c r="D23" s="9">
        <v>3.0000000000000001E-5</v>
      </c>
      <c r="E23" s="99">
        <v>0.04</v>
      </c>
      <c r="F23" s="94"/>
      <c r="G23" s="94"/>
    </row>
    <row r="24" spans="1:55" s="1" customFormat="1" x14ac:dyDescent="0.25">
      <c r="A24" s="32" t="s">
        <v>74</v>
      </c>
      <c r="B24" s="16">
        <v>0</v>
      </c>
      <c r="C24" s="16">
        <v>0</v>
      </c>
      <c r="D24" s="16">
        <v>0</v>
      </c>
      <c r="E24" s="98">
        <v>0</v>
      </c>
      <c r="F24" s="94"/>
      <c r="G24" s="94"/>
    </row>
    <row r="25" spans="1:55" s="1" customFormat="1" x14ac:dyDescent="0.25">
      <c r="A25" s="32" t="s">
        <v>75</v>
      </c>
      <c r="B25" s="16">
        <v>0</v>
      </c>
      <c r="C25" s="16">
        <v>0</v>
      </c>
      <c r="D25" s="16">
        <v>0</v>
      </c>
      <c r="E25" s="98">
        <v>0</v>
      </c>
      <c r="F25" s="94"/>
      <c r="G25" s="94"/>
    </row>
    <row r="26" spans="1:55" s="1" customFormat="1" ht="30" x14ac:dyDescent="0.25">
      <c r="A26" s="124" t="s">
        <v>211</v>
      </c>
      <c r="B26" s="16">
        <v>0</v>
      </c>
      <c r="C26" s="16">
        <v>0</v>
      </c>
      <c r="D26" s="16">
        <v>1.44</v>
      </c>
      <c r="E26" s="98">
        <v>446.71</v>
      </c>
      <c r="F26" s="94"/>
      <c r="G26" s="94"/>
    </row>
    <row r="27" spans="1:55" ht="30" x14ac:dyDescent="0.25">
      <c r="A27" s="32" t="s">
        <v>76</v>
      </c>
      <c r="B27" s="16">
        <v>0</v>
      </c>
      <c r="C27" s="16">
        <v>0</v>
      </c>
      <c r="D27" s="16">
        <v>0</v>
      </c>
      <c r="E27" s="98">
        <v>0</v>
      </c>
      <c r="F27" s="94"/>
      <c r="G27" s="94"/>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ht="30" x14ac:dyDescent="0.25">
      <c r="A28" s="124" t="s">
        <v>205</v>
      </c>
      <c r="B28" s="16">
        <v>0</v>
      </c>
      <c r="C28" s="16">
        <v>0</v>
      </c>
      <c r="D28" s="16">
        <v>0</v>
      </c>
      <c r="E28" s="98">
        <v>0</v>
      </c>
      <c r="F28" s="94"/>
      <c r="G28" s="9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x14ac:dyDescent="0.25">
      <c r="A29" s="32" t="s">
        <v>77</v>
      </c>
      <c r="B29" s="16">
        <v>0</v>
      </c>
      <c r="C29" s="16">
        <v>11.84</v>
      </c>
      <c r="D29" s="16">
        <v>0</v>
      </c>
      <c r="E29" s="98">
        <v>248.64</v>
      </c>
      <c r="F29" s="94"/>
      <c r="G29" s="94"/>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x14ac:dyDescent="0.25">
      <c r="A30" s="32" t="s">
        <v>78</v>
      </c>
      <c r="B30" s="16">
        <v>0</v>
      </c>
      <c r="C30" s="16">
        <v>0</v>
      </c>
      <c r="D30" s="16">
        <v>0</v>
      </c>
      <c r="E30" s="98">
        <v>0</v>
      </c>
      <c r="F30" s="94"/>
      <c r="G30" s="94"/>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5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row r="182" spans="1:5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row>
  </sheetData>
  <pageMargins left="0.7" right="0.7" top="0.75" bottom="0.75" header="0.3" footer="0.3"/>
  <pageSetup paperSize="9" orientation="portrait"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2"/>
  <sheetViews>
    <sheetView topLeftCell="A10" workbookViewId="0">
      <selection activeCell="E14" sqref="E14"/>
    </sheetView>
  </sheetViews>
  <sheetFormatPr baseColWidth="10" defaultColWidth="9.140625" defaultRowHeight="15" x14ac:dyDescent="0.25"/>
  <cols>
    <col min="1" max="1" width="25.42578125" bestFit="1" customWidth="1"/>
    <col min="2" max="2" width="15.85546875" customWidth="1"/>
    <col min="3" max="3" width="15.5703125" customWidth="1"/>
    <col min="4" max="4" width="15.85546875" customWidth="1"/>
    <col min="5" max="5" width="15.5703125" customWidth="1"/>
    <col min="6" max="6" width="18.140625" customWidth="1"/>
    <col min="7" max="7" width="12.5703125" customWidth="1"/>
  </cols>
  <sheetData>
    <row r="1" spans="1:55" x14ac:dyDescent="0.25">
      <c r="A1" s="115" t="s">
        <v>101</v>
      </c>
      <c r="B1" s="115" t="s">
        <v>212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25">
      <c r="A2" s="91" t="s">
        <v>166</v>
      </c>
      <c r="B2" s="108"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x14ac:dyDescent="0.25">
      <c r="A3" s="91" t="s">
        <v>167</v>
      </c>
      <c r="B3" s="108" t="s">
        <v>152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x14ac:dyDescent="0.25">
      <c r="A4" s="91" t="s">
        <v>168</v>
      </c>
      <c r="B4" s="108" t="s">
        <v>151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x14ac:dyDescent="0.25">
      <c r="A5" s="91" t="s">
        <v>169</v>
      </c>
      <c r="B5" s="108" t="s">
        <v>153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x14ac:dyDescent="0.25">
      <c r="A6" s="91" t="s">
        <v>170</v>
      </c>
      <c r="B6" s="108" t="s">
        <v>154</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x14ac:dyDescent="0.25">
      <c r="A7" s="91" t="s">
        <v>171</v>
      </c>
      <c r="B7" s="108" t="s">
        <v>156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x14ac:dyDescent="0.25">
      <c r="A8" s="91" t="s">
        <v>172</v>
      </c>
      <c r="B8" s="108" t="s">
        <v>157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row>
    <row r="9" spans="1:55" x14ac:dyDescent="0.25">
      <c r="A9" s="91" t="s">
        <v>173</v>
      </c>
      <c r="B9" s="108" t="s">
        <v>158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x14ac:dyDescent="0.25">
      <c r="A10" s="91" t="s">
        <v>174</v>
      </c>
      <c r="B10" s="108" t="s">
        <v>159</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s="1" customFormat="1" ht="29.45" customHeight="1" x14ac:dyDescent="0.25">
      <c r="A11" s="84" t="s">
        <v>0</v>
      </c>
      <c r="B11" s="3" t="s">
        <v>207</v>
      </c>
      <c r="C11" s="3" t="s">
        <v>208</v>
      </c>
      <c r="D11" s="3" t="s">
        <v>213</v>
      </c>
      <c r="E11" s="82" t="s">
        <v>210</v>
      </c>
      <c r="F11" s="79" t="s">
        <v>94</v>
      </c>
      <c r="G11" s="79" t="s">
        <v>136</v>
      </c>
    </row>
    <row r="12" spans="1:55" s="1" customFormat="1" ht="29.1" customHeight="1" x14ac:dyDescent="0.25">
      <c r="A12" s="12" t="s">
        <v>195</v>
      </c>
      <c r="B12" s="13">
        <f>SUM(B13:B14)</f>
        <v>0</v>
      </c>
      <c r="C12" s="127">
        <v>101.27999999999999</v>
      </c>
      <c r="D12" s="13">
        <f t="shared" ref="D12" si="0">SUM(D13:D14)</f>
        <v>0</v>
      </c>
      <c r="E12" s="13">
        <f>SUM(E13:E14)</f>
        <v>2126.8799999999997</v>
      </c>
      <c r="F12" s="36" t="s">
        <v>143</v>
      </c>
      <c r="G12" s="36" t="s">
        <v>143</v>
      </c>
      <c r="H12" s="33"/>
      <c r="I12" s="33"/>
      <c r="J12" s="33"/>
    </row>
    <row r="13" spans="1:55" s="1" customFormat="1" ht="30" x14ac:dyDescent="0.25">
      <c r="A13" s="15" t="s">
        <v>65</v>
      </c>
      <c r="B13" s="16">
        <v>0</v>
      </c>
      <c r="C13" s="129">
        <v>99.46</v>
      </c>
      <c r="D13" s="16">
        <v>0</v>
      </c>
      <c r="E13" s="17">
        <v>2088.66</v>
      </c>
      <c r="F13" s="106" t="s">
        <v>149</v>
      </c>
      <c r="G13" s="106" t="s">
        <v>150</v>
      </c>
      <c r="H13" s="33"/>
      <c r="I13" s="33"/>
      <c r="J13" s="33"/>
    </row>
    <row r="14" spans="1:55" s="1" customFormat="1" x14ac:dyDescent="0.25">
      <c r="A14" s="15" t="s">
        <v>66</v>
      </c>
      <c r="B14" s="16">
        <v>0</v>
      </c>
      <c r="C14" s="129">
        <v>1.82</v>
      </c>
      <c r="D14" s="16">
        <v>0</v>
      </c>
      <c r="E14" s="17">
        <v>38.22</v>
      </c>
      <c r="F14" s="106" t="s">
        <v>149</v>
      </c>
      <c r="G14" s="106" t="s">
        <v>150</v>
      </c>
      <c r="H14" s="33"/>
      <c r="I14" s="33"/>
      <c r="J14" s="33"/>
    </row>
    <row r="15" spans="1:55" s="1" customFormat="1" x14ac:dyDescent="0.25"/>
    <row r="16" spans="1:55"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row>
    <row r="17" spans="1:5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row>
    <row r="18" spans="1:5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1:5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row>
    <row r="21" spans="1:5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row>
    <row r="22" spans="1:5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1:5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row>
    <row r="25" spans="1:5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row>
    <row r="26" spans="1:5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sheetData>
  <hyperlinks>
    <hyperlink ref="F13" r:id="rId1"/>
    <hyperlink ref="F14" r:id="rId2"/>
    <hyperlink ref="G13" r:id="rId3"/>
    <hyperlink ref="G14" r:id="rId4"/>
    <hyperlink ref="B2" r:id="rId5"/>
    <hyperlink ref="B4" r:id="rId6"/>
    <hyperlink ref="B3" r:id="rId7"/>
    <hyperlink ref="B5" r:id="rId8"/>
    <hyperlink ref="B6" r:id="rId9"/>
    <hyperlink ref="B7" r:id="rId10"/>
    <hyperlink ref="B8" r:id="rId11"/>
    <hyperlink ref="B9" r:id="rId12"/>
    <hyperlink ref="B10" r:id="rId13"/>
  </hyperlinks>
  <pageMargins left="0.7" right="0.7" top="0.75" bottom="0.75" header="0.3" footer="0.3"/>
  <pageSetup paperSize="9" orientation="portrait" horizontalDpi="4294967293" verticalDpi="4294967293"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2"/>
  <sheetViews>
    <sheetView workbookViewId="0">
      <selection activeCell="E14" sqref="E14"/>
    </sheetView>
  </sheetViews>
  <sheetFormatPr baseColWidth="10" defaultColWidth="9.140625" defaultRowHeight="15" x14ac:dyDescent="0.25"/>
  <cols>
    <col min="1" max="1" width="33.42578125" customWidth="1"/>
    <col min="2" max="2" width="18" customWidth="1"/>
    <col min="3" max="4" width="15.5703125" customWidth="1"/>
    <col min="5" max="5" width="26.140625" customWidth="1"/>
    <col min="6" max="6" width="22.28515625" customWidth="1"/>
    <col min="7" max="7" width="26" customWidth="1"/>
  </cols>
  <sheetData>
    <row r="1" spans="1:7" s="1" customFormat="1" ht="30" x14ac:dyDescent="0.25">
      <c r="A1" s="84" t="s">
        <v>0</v>
      </c>
      <c r="B1" s="3" t="s">
        <v>88</v>
      </c>
      <c r="C1" s="3" t="s">
        <v>88</v>
      </c>
      <c r="D1" s="3" t="s">
        <v>88</v>
      </c>
      <c r="E1" s="77" t="s">
        <v>17</v>
      </c>
      <c r="F1" s="80" t="s">
        <v>94</v>
      </c>
      <c r="G1" s="79" t="s">
        <v>137</v>
      </c>
    </row>
    <row r="2" spans="1:7" s="1" customFormat="1" ht="29.1" customHeight="1" x14ac:dyDescent="0.25">
      <c r="A2" s="85"/>
      <c r="B2" s="2" t="s">
        <v>14</v>
      </c>
      <c r="C2" s="2" t="s">
        <v>15</v>
      </c>
      <c r="D2" s="2" t="s">
        <v>16</v>
      </c>
      <c r="E2" s="78"/>
      <c r="F2" s="81"/>
      <c r="G2" s="79"/>
    </row>
    <row r="3" spans="1:7" s="1" customFormat="1" ht="29.1" customHeight="1" x14ac:dyDescent="0.25">
      <c r="A3" s="14" t="s">
        <v>67</v>
      </c>
      <c r="B3" s="13">
        <f>SUM(B4,B7,B9,B11,B13,B14)</f>
        <v>-6384.09</v>
      </c>
      <c r="C3" s="13">
        <f t="shared" ref="C3:D3" si="0">SUM(C4,C7,C9,C11,C13,C14)</f>
        <v>2.19</v>
      </c>
      <c r="D3" s="13">
        <f t="shared" si="0"/>
        <v>0.75</v>
      </c>
      <c r="E3" s="13">
        <f>SUM(E4,E7,E9,E11,E13,E14)</f>
        <v>-6105.29</v>
      </c>
      <c r="F3" s="13"/>
      <c r="G3" s="106" t="s">
        <v>155</v>
      </c>
    </row>
    <row r="4" spans="1:7" s="1" customFormat="1" x14ac:dyDescent="0.25">
      <c r="A4" s="32" t="s">
        <v>68</v>
      </c>
      <c r="B4" s="16">
        <f>SUM(B5:B6)</f>
        <v>-8622.61</v>
      </c>
      <c r="C4" s="16">
        <f t="shared" ref="C4:E4" si="1">SUM(C5:C6)</f>
        <v>0</v>
      </c>
      <c r="D4" s="16">
        <f t="shared" si="1"/>
        <v>0</v>
      </c>
      <c r="E4" s="16">
        <f t="shared" si="1"/>
        <v>-8622.61</v>
      </c>
      <c r="F4" s="16"/>
      <c r="G4" s="106" t="s">
        <v>155</v>
      </c>
    </row>
    <row r="5" spans="1:7" s="1" customFormat="1" ht="30" x14ac:dyDescent="0.25">
      <c r="A5" s="7" t="s">
        <v>87</v>
      </c>
      <c r="B5" s="9">
        <v>-1451.92</v>
      </c>
      <c r="C5" s="9">
        <v>0</v>
      </c>
      <c r="D5" s="9">
        <v>0</v>
      </c>
      <c r="E5" s="10">
        <v>-1451.92</v>
      </c>
      <c r="F5" s="114" t="s">
        <v>152</v>
      </c>
      <c r="G5" s="106" t="s">
        <v>155</v>
      </c>
    </row>
    <row r="6" spans="1:7" s="1" customFormat="1" ht="30" x14ac:dyDescent="0.25">
      <c r="A6" s="7" t="s">
        <v>90</v>
      </c>
      <c r="B6" s="9">
        <v>-7170.69</v>
      </c>
      <c r="C6" s="9">
        <v>0</v>
      </c>
      <c r="D6" s="9">
        <v>0</v>
      </c>
      <c r="E6" s="10">
        <v>-7170.69</v>
      </c>
      <c r="F6" s="106" t="s">
        <v>151</v>
      </c>
      <c r="G6" s="106" t="s">
        <v>155</v>
      </c>
    </row>
    <row r="7" spans="1:7" s="1" customFormat="1" x14ac:dyDescent="0.25">
      <c r="A7" s="32" t="s">
        <v>69</v>
      </c>
      <c r="B7" s="16">
        <f>B8</f>
        <v>2238.52</v>
      </c>
      <c r="C7" s="16">
        <f t="shared" ref="C7:E7" si="2">C8</f>
        <v>0</v>
      </c>
      <c r="D7" s="16">
        <f t="shared" si="2"/>
        <v>0</v>
      </c>
      <c r="E7" s="16">
        <f t="shared" si="2"/>
        <v>2238.52</v>
      </c>
      <c r="F7" s="16"/>
      <c r="G7" s="106" t="s">
        <v>155</v>
      </c>
    </row>
    <row r="8" spans="1:7" s="1" customFormat="1" ht="30" x14ac:dyDescent="0.25">
      <c r="A8" s="7" t="s">
        <v>89</v>
      </c>
      <c r="B8" s="9">
        <v>2238.52</v>
      </c>
      <c r="C8" s="9">
        <v>0</v>
      </c>
      <c r="D8" s="9">
        <v>0</v>
      </c>
      <c r="E8" s="10">
        <v>2238.52</v>
      </c>
      <c r="F8" s="106" t="s">
        <v>153</v>
      </c>
      <c r="G8" s="106" t="s">
        <v>155</v>
      </c>
    </row>
    <row r="9" spans="1:7" s="1" customFormat="1" x14ac:dyDescent="0.25">
      <c r="A9" s="32" t="s">
        <v>70</v>
      </c>
      <c r="B9" s="16">
        <f>B10</f>
        <v>0</v>
      </c>
      <c r="C9" s="16">
        <f t="shared" ref="C9:E9" si="3">C10</f>
        <v>0</v>
      </c>
      <c r="D9" s="16">
        <f t="shared" si="3"/>
        <v>0.75</v>
      </c>
      <c r="E9" s="16">
        <f t="shared" si="3"/>
        <v>232.81</v>
      </c>
      <c r="F9" s="16"/>
      <c r="G9" s="106" t="s">
        <v>155</v>
      </c>
    </row>
    <row r="10" spans="1:7" s="1" customFormat="1" ht="30" x14ac:dyDescent="0.25">
      <c r="A10" s="7" t="s">
        <v>91</v>
      </c>
      <c r="B10" s="9">
        <v>0</v>
      </c>
      <c r="C10" s="9">
        <v>0</v>
      </c>
      <c r="D10" s="9">
        <v>0.75</v>
      </c>
      <c r="E10" s="10">
        <v>232.81</v>
      </c>
      <c r="F10" s="106" t="s">
        <v>154</v>
      </c>
      <c r="G10" s="106" t="s">
        <v>155</v>
      </c>
    </row>
    <row r="11" spans="1:7" s="1" customFormat="1" x14ac:dyDescent="0.25">
      <c r="A11" s="32" t="s">
        <v>71</v>
      </c>
      <c r="B11" s="17">
        <f t="shared" ref="B11:D11" si="4">B12</f>
        <v>0</v>
      </c>
      <c r="C11" s="17">
        <f t="shared" si="4"/>
        <v>2.19</v>
      </c>
      <c r="D11" s="17">
        <f t="shared" si="4"/>
        <v>0</v>
      </c>
      <c r="E11" s="17">
        <f>E12</f>
        <v>45.99</v>
      </c>
      <c r="F11" s="17"/>
      <c r="G11" s="106" t="s">
        <v>155</v>
      </c>
    </row>
    <row r="12" spans="1:7" s="1" customFormat="1" ht="30" x14ac:dyDescent="0.25">
      <c r="A12" s="7" t="s">
        <v>92</v>
      </c>
      <c r="B12" s="9">
        <v>0</v>
      </c>
      <c r="C12" s="9">
        <v>2.19</v>
      </c>
      <c r="D12" s="9">
        <v>0</v>
      </c>
      <c r="E12" s="10">
        <v>45.99</v>
      </c>
      <c r="F12" s="10"/>
      <c r="G12" s="106" t="s">
        <v>155</v>
      </c>
    </row>
    <row r="13" spans="1:7" s="1" customFormat="1" x14ac:dyDescent="0.25">
      <c r="A13" s="32" t="s">
        <v>72</v>
      </c>
      <c r="B13" s="16">
        <v>0</v>
      </c>
      <c r="C13" s="16">
        <v>0</v>
      </c>
      <c r="D13" s="16">
        <v>0</v>
      </c>
      <c r="E13" s="17">
        <v>0</v>
      </c>
      <c r="F13" s="17"/>
      <c r="G13" s="106" t="s">
        <v>155</v>
      </c>
    </row>
    <row r="14" spans="1:7" s="1" customFormat="1" ht="18.95" customHeight="1" x14ac:dyDescent="0.25">
      <c r="A14" s="32" t="s">
        <v>73</v>
      </c>
      <c r="B14" s="16">
        <v>0</v>
      </c>
      <c r="C14" s="16">
        <v>0</v>
      </c>
      <c r="D14" s="16">
        <v>0</v>
      </c>
      <c r="E14" s="17">
        <v>0</v>
      </c>
      <c r="F14" s="17"/>
      <c r="G14" s="106" t="s">
        <v>155</v>
      </c>
    </row>
    <row r="15" spans="1:7" s="1" customFormat="1" x14ac:dyDescent="0.25">
      <c r="G15" s="33"/>
    </row>
    <row r="16" spans="1:7" s="1" customFormat="1" x14ac:dyDescent="0.25"/>
    <row r="17" spans="1:55" s="1" customFormat="1" x14ac:dyDescent="0.25"/>
    <row r="18" spans="1:55" s="1" customFormat="1" x14ac:dyDescent="0.25"/>
    <row r="19" spans="1:55" s="1" customFormat="1" x14ac:dyDescent="0.25"/>
    <row r="20" spans="1:55" s="1" customFormat="1" x14ac:dyDescent="0.25"/>
    <row r="21" spans="1:55" s="1" customFormat="1" x14ac:dyDescent="0.25"/>
    <row r="22" spans="1:55" s="1" customFormat="1" x14ac:dyDescent="0.25"/>
    <row r="23" spans="1:55" s="1" customFormat="1" x14ac:dyDescent="0.25"/>
    <row r="24" spans="1:55" s="1" customFormat="1" x14ac:dyDescent="0.25"/>
    <row r="25" spans="1:55" s="1" customFormat="1" x14ac:dyDescent="0.25"/>
    <row r="26" spans="1:55" s="1" customFormat="1" x14ac:dyDescent="0.25"/>
    <row r="27" spans="1:5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1:5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x14ac:dyDescent="0.25">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x14ac:dyDescent="0.25">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55" x14ac:dyDescent="0.25">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row r="182" spans="1:55" x14ac:dyDescent="0.25">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row>
  </sheetData>
  <hyperlinks>
    <hyperlink ref="F5" r:id="rId1"/>
    <hyperlink ref="F6" r:id="rId2"/>
    <hyperlink ref="F8" r:id="rId3"/>
    <hyperlink ref="F10" r:id="rId4"/>
    <hyperlink ref="G3" r:id="rId5"/>
    <hyperlink ref="G4" r:id="rId6"/>
    <hyperlink ref="G5" r:id="rId7"/>
    <hyperlink ref="G6" r:id="rId8"/>
    <hyperlink ref="G7" r:id="rId9"/>
    <hyperlink ref="G8" r:id="rId10"/>
    <hyperlink ref="G9" r:id="rId11"/>
    <hyperlink ref="G10" r:id="rId12"/>
    <hyperlink ref="G11" r:id="rId13"/>
    <hyperlink ref="G12" r:id="rId14"/>
    <hyperlink ref="G13" r:id="rId15"/>
    <hyperlink ref="G14" r:id="rId16"/>
  </hyperlinks>
  <pageMargins left="0.7" right="0.7" top="0.75" bottom="0.75" header="0.3" footer="0.3"/>
  <pageSetup paperSize="9" orientation="portrait" horizontalDpi="4294967293" verticalDpi="4294967293" r:id="rId1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1"/>
  <sheetViews>
    <sheetView topLeftCell="A6" workbookViewId="0">
      <selection activeCell="E14" sqref="E14"/>
    </sheetView>
  </sheetViews>
  <sheetFormatPr baseColWidth="10" defaultColWidth="9.140625" defaultRowHeight="15" x14ac:dyDescent="0.25"/>
  <cols>
    <col min="1" max="1" width="33.42578125" customWidth="1"/>
    <col min="2" max="2" width="18" customWidth="1"/>
    <col min="3" max="4" width="15.5703125" customWidth="1"/>
    <col min="5" max="5" width="26.140625" customWidth="1"/>
    <col min="6" max="6" width="22.28515625" customWidth="1"/>
    <col min="7" max="7" width="25.5703125" customWidth="1"/>
  </cols>
  <sheetData>
    <row r="1" spans="1:13" s="1" customFormat="1" ht="45" x14ac:dyDescent="0.25">
      <c r="A1" s="84" t="s">
        <v>0</v>
      </c>
      <c r="B1" s="125" t="s">
        <v>207</v>
      </c>
      <c r="C1" s="125" t="s">
        <v>208</v>
      </c>
      <c r="D1" s="125" t="s">
        <v>209</v>
      </c>
      <c r="E1" s="131" t="s">
        <v>210</v>
      </c>
      <c r="F1" s="80" t="s">
        <v>94</v>
      </c>
      <c r="G1" s="79" t="s">
        <v>137</v>
      </c>
      <c r="H1" s="33"/>
    </row>
    <row r="2" spans="1:13" s="1" customFormat="1" ht="29.1" customHeight="1" x14ac:dyDescent="0.35">
      <c r="A2" s="128" t="s">
        <v>200</v>
      </c>
      <c r="B2" s="13">
        <f t="shared" ref="B2:D2" si="0">SUM(B3,B7:B13)</f>
        <v>0</v>
      </c>
      <c r="C2" s="13">
        <f>SUM(C3,C7:C13)</f>
        <v>104.31529</v>
      </c>
      <c r="D2" s="13">
        <f t="shared" si="0"/>
        <v>9.8740299999999994</v>
      </c>
      <c r="E2" s="13">
        <f>SUM(E3,E7:E13)</f>
        <v>5251.89</v>
      </c>
      <c r="F2" s="13"/>
      <c r="G2" s="76" t="s">
        <v>143</v>
      </c>
      <c r="H2" s="33"/>
      <c r="I2" s="33"/>
      <c r="J2" s="33"/>
      <c r="K2" s="33"/>
      <c r="L2" s="33"/>
      <c r="M2" s="33"/>
    </row>
    <row r="3" spans="1:13" s="1" customFormat="1" ht="30" x14ac:dyDescent="0.25">
      <c r="A3" s="124" t="s">
        <v>201</v>
      </c>
      <c r="B3" s="16">
        <f>SUM(B4:B6)</f>
        <v>0</v>
      </c>
      <c r="C3" s="16">
        <f t="shared" ref="C3:E3" si="1">SUM(C4:C6)</f>
        <v>92.475290000000001</v>
      </c>
      <c r="D3" s="16">
        <f t="shared" si="1"/>
        <v>8.4340299999999999</v>
      </c>
      <c r="E3" s="16">
        <f t="shared" si="1"/>
        <v>4556.54</v>
      </c>
      <c r="F3" s="16"/>
      <c r="G3" s="106" t="s">
        <v>160</v>
      </c>
      <c r="H3" s="33"/>
      <c r="I3" s="33"/>
      <c r="J3" s="33"/>
      <c r="K3" s="33"/>
      <c r="L3" s="33"/>
      <c r="M3" s="33"/>
    </row>
    <row r="4" spans="1:13" s="1" customFormat="1" ht="30" x14ac:dyDescent="0.25">
      <c r="A4" s="126" t="s">
        <v>202</v>
      </c>
      <c r="B4" s="9">
        <v>0</v>
      </c>
      <c r="C4" s="9">
        <v>4.3999999999999997E-2</v>
      </c>
      <c r="D4" s="9">
        <v>4.0000000000000001E-3</v>
      </c>
      <c r="E4" s="10">
        <v>2.17</v>
      </c>
      <c r="F4" s="106" t="s">
        <v>156</v>
      </c>
      <c r="G4" s="106" t="s">
        <v>160</v>
      </c>
      <c r="H4" s="33"/>
      <c r="I4" s="33"/>
      <c r="J4" s="33"/>
      <c r="K4" s="33"/>
      <c r="L4" s="33"/>
      <c r="M4" s="33"/>
    </row>
    <row r="5" spans="1:13" s="1" customFormat="1" ht="30" x14ac:dyDescent="0.25">
      <c r="A5" s="126" t="s">
        <v>204</v>
      </c>
      <c r="B5" s="9">
        <v>0</v>
      </c>
      <c r="C5" s="9">
        <v>92.43</v>
      </c>
      <c r="D5" s="9">
        <v>8.43</v>
      </c>
      <c r="E5" s="10">
        <v>4554.33</v>
      </c>
      <c r="F5" s="106" t="s">
        <v>157</v>
      </c>
      <c r="G5" s="106" t="s">
        <v>160</v>
      </c>
      <c r="H5" s="33"/>
      <c r="I5" s="33"/>
      <c r="J5" s="33"/>
      <c r="K5" s="33"/>
      <c r="L5" s="33"/>
      <c r="M5" s="33"/>
    </row>
    <row r="6" spans="1:13" s="1" customFormat="1" ht="30" x14ac:dyDescent="0.25">
      <c r="A6" s="126" t="s">
        <v>203</v>
      </c>
      <c r="B6" s="9">
        <v>0</v>
      </c>
      <c r="C6" s="9">
        <v>1.2899999999999999E-3</v>
      </c>
      <c r="D6" s="9">
        <v>3.0000000000000001E-5</v>
      </c>
      <c r="E6" s="10">
        <v>0.04</v>
      </c>
      <c r="F6" s="10" t="s">
        <v>143</v>
      </c>
      <c r="G6" s="106" t="s">
        <v>160</v>
      </c>
      <c r="H6" s="33"/>
      <c r="I6" s="33"/>
      <c r="J6" s="33"/>
      <c r="K6" s="33"/>
      <c r="L6" s="33"/>
      <c r="M6" s="33"/>
    </row>
    <row r="7" spans="1:13" s="1" customFormat="1" x14ac:dyDescent="0.25">
      <c r="A7" s="130" t="s">
        <v>74</v>
      </c>
      <c r="B7" s="16">
        <v>0</v>
      </c>
      <c r="C7" s="16">
        <v>0</v>
      </c>
      <c r="D7" s="16">
        <v>0</v>
      </c>
      <c r="E7" s="17">
        <v>0</v>
      </c>
      <c r="F7" s="17"/>
      <c r="G7" s="106" t="s">
        <v>160</v>
      </c>
      <c r="H7" s="33"/>
      <c r="I7" s="33"/>
      <c r="J7" s="33"/>
      <c r="K7" s="33"/>
      <c r="L7" s="33"/>
      <c r="M7" s="33"/>
    </row>
    <row r="8" spans="1:13" s="1" customFormat="1" x14ac:dyDescent="0.25">
      <c r="A8" s="130" t="s">
        <v>75</v>
      </c>
      <c r="B8" s="16">
        <v>0</v>
      </c>
      <c r="C8" s="16">
        <v>0</v>
      </c>
      <c r="D8" s="16">
        <v>0</v>
      </c>
      <c r="E8" s="17">
        <v>0</v>
      </c>
      <c r="F8" s="17"/>
      <c r="G8" s="106" t="s">
        <v>160</v>
      </c>
      <c r="H8" s="33"/>
      <c r="I8" s="33"/>
      <c r="J8" s="33"/>
      <c r="K8" s="33"/>
      <c r="L8" s="33"/>
      <c r="M8" s="33"/>
    </row>
    <row r="9" spans="1:13" s="1" customFormat="1" ht="30" x14ac:dyDescent="0.25">
      <c r="A9" s="124" t="s">
        <v>211</v>
      </c>
      <c r="B9" s="16">
        <v>0</v>
      </c>
      <c r="C9" s="16">
        <v>0</v>
      </c>
      <c r="D9" s="16">
        <v>1.44</v>
      </c>
      <c r="E9" s="17">
        <v>446.71</v>
      </c>
      <c r="F9" s="106" t="s">
        <v>158</v>
      </c>
      <c r="G9" s="106" t="s">
        <v>160</v>
      </c>
      <c r="H9" s="33"/>
      <c r="I9" s="33"/>
      <c r="J9" s="33"/>
      <c r="K9" s="33"/>
      <c r="L9" s="33"/>
      <c r="M9" s="33"/>
    </row>
    <row r="10" spans="1:13" s="1" customFormat="1" ht="30" x14ac:dyDescent="0.25">
      <c r="A10" s="130" t="s">
        <v>76</v>
      </c>
      <c r="B10" s="16">
        <v>0</v>
      </c>
      <c r="C10" s="16">
        <v>0</v>
      </c>
      <c r="D10" s="16">
        <v>0</v>
      </c>
      <c r="E10" s="17">
        <v>0</v>
      </c>
      <c r="F10" s="17"/>
      <c r="G10" s="106" t="s">
        <v>160</v>
      </c>
      <c r="H10" s="33"/>
      <c r="I10" s="33"/>
      <c r="J10" s="33"/>
      <c r="K10" s="33"/>
      <c r="L10" s="33"/>
      <c r="M10" s="33"/>
    </row>
    <row r="11" spans="1:13" s="1" customFormat="1" ht="45" x14ac:dyDescent="0.25">
      <c r="A11" s="124" t="s">
        <v>205</v>
      </c>
      <c r="B11" s="16">
        <v>0</v>
      </c>
      <c r="C11" s="16">
        <v>0</v>
      </c>
      <c r="D11" s="16">
        <v>0</v>
      </c>
      <c r="E11" s="17">
        <v>0</v>
      </c>
      <c r="F11" s="17"/>
      <c r="G11" s="106" t="s">
        <v>160</v>
      </c>
      <c r="H11" s="33"/>
      <c r="I11" s="33"/>
      <c r="J11" s="33"/>
      <c r="K11" s="33"/>
      <c r="L11" s="33"/>
      <c r="M11" s="33"/>
    </row>
    <row r="12" spans="1:13" s="1" customFormat="1" x14ac:dyDescent="0.25">
      <c r="A12" s="130" t="s">
        <v>77</v>
      </c>
      <c r="B12" s="16">
        <v>0</v>
      </c>
      <c r="C12" s="16">
        <v>11.84</v>
      </c>
      <c r="D12" s="16">
        <v>0</v>
      </c>
      <c r="E12" s="17">
        <v>248.64</v>
      </c>
      <c r="F12" s="106" t="s">
        <v>159</v>
      </c>
      <c r="G12" s="106" t="s">
        <v>160</v>
      </c>
      <c r="H12" s="33"/>
      <c r="I12" s="33"/>
      <c r="J12" s="33"/>
      <c r="K12" s="33"/>
      <c r="L12" s="33"/>
      <c r="M12" s="33"/>
    </row>
    <row r="13" spans="1:13" s="1" customFormat="1" ht="18.95" customHeight="1" x14ac:dyDescent="0.25">
      <c r="A13" s="130" t="s">
        <v>78</v>
      </c>
      <c r="B13" s="16">
        <v>0</v>
      </c>
      <c r="C13" s="16">
        <v>0</v>
      </c>
      <c r="D13" s="16">
        <v>0</v>
      </c>
      <c r="E13" s="17">
        <v>0</v>
      </c>
      <c r="F13" s="17"/>
      <c r="G13" s="106" t="s">
        <v>160</v>
      </c>
      <c r="H13" s="33"/>
      <c r="I13" s="33"/>
      <c r="J13" s="33"/>
      <c r="K13" s="33"/>
      <c r="L13" s="33"/>
      <c r="M13" s="33"/>
    </row>
    <row r="14" spans="1:13" s="1" customFormat="1" x14ac:dyDescent="0.25"/>
    <row r="15" spans="1:13" s="1" customFormat="1" x14ac:dyDescent="0.25"/>
    <row r="16" spans="1:13" s="1" customFormat="1" x14ac:dyDescent="0.25"/>
    <row r="17" spans="1:55" s="1" customFormat="1" x14ac:dyDescent="0.25"/>
    <row r="18" spans="1:55" s="1" customFormat="1" x14ac:dyDescent="0.25"/>
    <row r="19" spans="1:55" s="1" customFormat="1" x14ac:dyDescent="0.25"/>
    <row r="20" spans="1:55" s="1" customFormat="1" x14ac:dyDescent="0.25"/>
    <row r="21" spans="1:55" s="1" customFormat="1" x14ac:dyDescent="0.25"/>
    <row r="22" spans="1:55" s="1" customFormat="1" x14ac:dyDescent="0.25"/>
    <row r="23" spans="1:55" s="1" customFormat="1" x14ac:dyDescent="0.25"/>
    <row r="24" spans="1:55" s="1" customFormat="1" x14ac:dyDescent="0.25"/>
    <row r="25" spans="1:55" s="1" customFormat="1" x14ac:dyDescent="0.25"/>
    <row r="26" spans="1:5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x14ac:dyDescent="0.25">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x14ac:dyDescent="0.25">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x14ac:dyDescent="0.25">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x14ac:dyDescent="0.25">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x14ac:dyDescent="0.25">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x14ac:dyDescent="0.25">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x14ac:dyDescent="0.25">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x14ac:dyDescent="0.25">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x14ac:dyDescent="0.25">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x14ac:dyDescent="0.25">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x14ac:dyDescent="0.25">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7:55" x14ac:dyDescent="0.25">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7:55" x14ac:dyDescent="0.25">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7:55" x14ac:dyDescent="0.25">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7:55" x14ac:dyDescent="0.25">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7:55" x14ac:dyDescent="0.25">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sheetData>
  <hyperlinks>
    <hyperlink ref="F4" r:id="rId1"/>
    <hyperlink ref="F5" r:id="rId2"/>
    <hyperlink ref="F9" r:id="rId3"/>
    <hyperlink ref="F12" r:id="rId4"/>
    <hyperlink ref="G3" r:id="rId5"/>
    <hyperlink ref="G4" r:id="rId6"/>
    <hyperlink ref="G5" r:id="rId7"/>
    <hyperlink ref="G6" r:id="rId8"/>
    <hyperlink ref="G7" r:id="rId9"/>
    <hyperlink ref="G8" r:id="rId10"/>
    <hyperlink ref="G9" r:id="rId11"/>
    <hyperlink ref="G10" r:id="rId12"/>
    <hyperlink ref="G11" r:id="rId13"/>
    <hyperlink ref="G12" r:id="rId14"/>
    <hyperlink ref="G13" r:id="rId15"/>
  </hyperlinks>
  <pageMargins left="0.7" right="0.7" top="0.75" bottom="0.75" header="0.3" footer="0.3"/>
  <pageSetup paperSize="9" orientation="portrait" horizontalDpi="4294967293" verticalDpi="4294967293"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168"/>
  <sheetViews>
    <sheetView workbookViewId="0">
      <selection activeCell="E14" sqref="E14"/>
    </sheetView>
  </sheetViews>
  <sheetFormatPr baseColWidth="10" defaultColWidth="9.140625" defaultRowHeight="15" x14ac:dyDescent="0.25"/>
  <cols>
    <col min="1" max="1" width="33.42578125" customWidth="1"/>
    <col min="2" max="5" width="13.5703125" customWidth="1"/>
    <col min="6" max="6" width="16.28515625" customWidth="1"/>
    <col min="7" max="7" width="19" customWidth="1"/>
  </cols>
  <sheetData>
    <row r="1" spans="1:41" s="1" customFormat="1" ht="29.1" customHeight="1" x14ac:dyDescent="0.25">
      <c r="A1" s="84" t="s">
        <v>0</v>
      </c>
      <c r="B1" s="3" t="s">
        <v>183</v>
      </c>
      <c r="C1" s="3" t="s">
        <v>184</v>
      </c>
      <c r="D1" s="3" t="s">
        <v>185</v>
      </c>
      <c r="E1" s="82" t="s">
        <v>186</v>
      </c>
      <c r="F1" s="80" t="s">
        <v>94</v>
      </c>
      <c r="G1" s="107" t="s">
        <v>162</v>
      </c>
    </row>
    <row r="2" spans="1:41" s="1" customFormat="1" x14ac:dyDescent="0.25">
      <c r="A2" s="30" t="s">
        <v>8</v>
      </c>
      <c r="B2" s="38">
        <v>90.36</v>
      </c>
      <c r="C2" s="38">
        <v>81.626285714285714</v>
      </c>
      <c r="D2" s="38">
        <v>0.19681935483870969</v>
      </c>
      <c r="E2" s="29">
        <v>1865.5140000000001</v>
      </c>
      <c r="F2" s="113"/>
      <c r="G2" s="113"/>
      <c r="H2" s="33"/>
    </row>
    <row r="3" spans="1:41" s="1" customFormat="1" ht="30" x14ac:dyDescent="0.25">
      <c r="A3" s="12" t="s">
        <v>79</v>
      </c>
      <c r="B3" s="13">
        <v>0</v>
      </c>
      <c r="C3" s="13">
        <v>54</v>
      </c>
      <c r="D3" s="13">
        <v>0</v>
      </c>
      <c r="E3" s="112">
        <v>1134</v>
      </c>
      <c r="F3" s="76"/>
      <c r="G3" s="76"/>
      <c r="H3" s="33"/>
    </row>
    <row r="4" spans="1:41" s="1" customFormat="1" ht="30" x14ac:dyDescent="0.25">
      <c r="A4" s="4" t="s">
        <v>80</v>
      </c>
      <c r="B4" s="50">
        <v>0</v>
      </c>
      <c r="C4" s="50">
        <v>54</v>
      </c>
      <c r="D4" s="50">
        <v>0</v>
      </c>
      <c r="E4" s="99">
        <v>1134</v>
      </c>
      <c r="F4" s="108"/>
      <c r="G4" s="108"/>
      <c r="H4" s="33"/>
    </row>
    <row r="5" spans="1:41" s="1" customFormat="1" ht="30" x14ac:dyDescent="0.25">
      <c r="A5" s="12" t="s">
        <v>81</v>
      </c>
      <c r="B5" s="13">
        <v>0</v>
      </c>
      <c r="C5" s="65">
        <v>1.5238095238095239E-3</v>
      </c>
      <c r="D5" s="65">
        <v>1.0967741935483872E-4</v>
      </c>
      <c r="E5" s="120">
        <v>6.4000000000000001E-2</v>
      </c>
      <c r="F5" s="108"/>
      <c r="G5" s="108"/>
      <c r="H5" s="33"/>
    </row>
    <row r="6" spans="1:41" s="1" customFormat="1" ht="30" x14ac:dyDescent="0.25">
      <c r="A6" s="12" t="s">
        <v>82</v>
      </c>
      <c r="B6" s="13">
        <v>90.36</v>
      </c>
      <c r="C6" s="13">
        <v>1.2276190476190476</v>
      </c>
      <c r="D6" s="64">
        <v>1.4161290322580644E-2</v>
      </c>
      <c r="E6" s="112">
        <v>120.53</v>
      </c>
      <c r="F6" s="121"/>
      <c r="G6" s="121"/>
      <c r="H6" s="33"/>
    </row>
    <row r="7" spans="1:41" s="1" customFormat="1" ht="30" x14ac:dyDescent="0.25">
      <c r="A7" s="4" t="s">
        <v>206</v>
      </c>
      <c r="B7" s="50">
        <v>90.36</v>
      </c>
      <c r="C7" s="50">
        <v>1.2276190476190476</v>
      </c>
      <c r="D7" s="50">
        <v>1.4161290322580644E-2</v>
      </c>
      <c r="E7" s="99">
        <v>120.53</v>
      </c>
      <c r="F7" s="108"/>
      <c r="G7" s="108"/>
      <c r="H7" s="33"/>
    </row>
    <row r="8" spans="1:41" ht="30" x14ac:dyDescent="0.25">
      <c r="A8" s="12" t="s">
        <v>83</v>
      </c>
      <c r="B8" s="13">
        <v>0</v>
      </c>
      <c r="C8" s="13">
        <v>26.39714285714286</v>
      </c>
      <c r="D8" s="13">
        <v>0.18254838709677421</v>
      </c>
      <c r="E8" s="112">
        <v>610.91999999999996</v>
      </c>
      <c r="F8" s="121"/>
      <c r="G8" s="121"/>
      <c r="H8" s="33"/>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30" x14ac:dyDescent="0.25">
      <c r="A9" s="4" t="s">
        <v>84</v>
      </c>
      <c r="B9" s="50">
        <v>0</v>
      </c>
      <c r="C9" s="50">
        <v>24.294761904761906</v>
      </c>
      <c r="D9" s="50">
        <v>0.18254838709677421</v>
      </c>
      <c r="E9" s="99">
        <v>566.77</v>
      </c>
      <c r="F9" s="108"/>
      <c r="G9" s="108"/>
      <c r="H9" s="3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30" x14ac:dyDescent="0.25">
      <c r="A10" s="4" t="s">
        <v>85</v>
      </c>
      <c r="B10" s="50">
        <v>0</v>
      </c>
      <c r="C10" s="50">
        <v>2.1023809523809525</v>
      </c>
      <c r="D10" s="50">
        <v>0</v>
      </c>
      <c r="E10" s="99">
        <v>44.15</v>
      </c>
      <c r="F10" s="108"/>
      <c r="G10" s="108"/>
      <c r="H10" s="3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x14ac:dyDescent="0.25">
      <c r="A11" s="12" t="s">
        <v>86</v>
      </c>
      <c r="B11" s="13">
        <v>0</v>
      </c>
      <c r="C11" s="13">
        <v>0</v>
      </c>
      <c r="D11" s="13">
        <v>0</v>
      </c>
      <c r="E11" s="120">
        <v>0</v>
      </c>
      <c r="F11" s="122"/>
      <c r="G11" s="12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x14ac:dyDescent="0.25">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x14ac:dyDescent="0.2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x14ac:dyDescent="0.25">
      <c r="A15" s="117"/>
      <c r="B15" s="116"/>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x14ac:dyDescent="0.25">
      <c r="A16" s="116"/>
      <c r="B16" s="116"/>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x14ac:dyDescent="0.25">
      <c r="A17" s="116"/>
      <c r="B17" s="116"/>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row>
    <row r="27" spans="1:4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spans="1:4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1:4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1:4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4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1:4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1:4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1:4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1:4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sheetData>
  <pageMargins left="0.7" right="0.7" top="0.75" bottom="0.75" header="0.3" footer="0.3"/>
  <pageSetup paperSize="9" orientation="portrait"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sqref="A1:B1"/>
    </sheetView>
  </sheetViews>
  <sheetFormatPr baseColWidth="10" defaultRowHeight="15" x14ac:dyDescent="0.25"/>
  <cols>
    <col min="1" max="1" width="27.5703125" bestFit="1" customWidth="1"/>
    <col min="2" max="2" width="76.140625" bestFit="1" customWidth="1"/>
  </cols>
  <sheetData>
    <row r="1" spans="1:2" x14ac:dyDescent="0.25">
      <c r="A1" s="115" t="s">
        <v>101</v>
      </c>
      <c r="B1" s="115" t="s">
        <v>190</v>
      </c>
    </row>
    <row r="2" spans="1:2" x14ac:dyDescent="0.25">
      <c r="A2" s="94" t="s">
        <v>165</v>
      </c>
      <c r="B2" s="108" t="s">
        <v>148</v>
      </c>
    </row>
    <row r="4" spans="1:2" x14ac:dyDescent="0.25">
      <c r="A4" s="115" t="s">
        <v>101</v>
      </c>
      <c r="B4" s="115" t="s">
        <v>190</v>
      </c>
    </row>
    <row r="5" spans="1:2" x14ac:dyDescent="0.25">
      <c r="A5" s="118" t="s">
        <v>175</v>
      </c>
      <c r="B5" s="108" t="s">
        <v>161</v>
      </c>
    </row>
  </sheetData>
  <hyperlinks>
    <hyperlink ref="B2" r:id="rId1"/>
    <hyperlink ref="B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D12" sqref="D12"/>
    </sheetView>
  </sheetViews>
  <sheetFormatPr baseColWidth="10" defaultRowHeight="15" x14ac:dyDescent="0.25"/>
  <cols>
    <col min="1" max="1" width="25.7109375" customWidth="1"/>
    <col min="2" max="2" width="17.5703125" customWidth="1"/>
    <col min="3" max="3" width="16" customWidth="1"/>
    <col min="4" max="4" width="16.140625" customWidth="1"/>
    <col min="5" max="5" width="16.42578125" customWidth="1"/>
    <col min="6" max="6" width="15.7109375" customWidth="1"/>
    <col min="7" max="7" width="16" customWidth="1"/>
    <col min="8" max="8" width="15.7109375" customWidth="1"/>
    <col min="9" max="9" width="16" customWidth="1"/>
    <col min="10" max="10" width="15" customWidth="1"/>
  </cols>
  <sheetData>
    <row r="1" spans="1:10" ht="33" x14ac:dyDescent="0.25">
      <c r="A1" s="2" t="s">
        <v>176</v>
      </c>
      <c r="B1" s="88" t="s">
        <v>177</v>
      </c>
      <c r="C1" s="88" t="s">
        <v>178</v>
      </c>
      <c r="D1" s="88" t="s">
        <v>179</v>
      </c>
      <c r="E1" s="88" t="s">
        <v>180</v>
      </c>
      <c r="F1" s="88" t="s">
        <v>181</v>
      </c>
      <c r="G1" s="88" t="s">
        <v>223</v>
      </c>
      <c r="H1" s="88" t="s">
        <v>224</v>
      </c>
      <c r="I1" s="88" t="s">
        <v>225</v>
      </c>
      <c r="J1" s="88" t="s">
        <v>226</v>
      </c>
    </row>
    <row r="2" spans="1:10" x14ac:dyDescent="0.25">
      <c r="A2" s="4" t="s">
        <v>5</v>
      </c>
      <c r="B2" s="9">
        <v>6983.2999999999993</v>
      </c>
      <c r="C2" s="9">
        <v>4.2923809523809524</v>
      </c>
      <c r="D2" s="9">
        <v>0.44735483870967746</v>
      </c>
      <c r="E2" s="50" t="s">
        <v>219</v>
      </c>
      <c r="F2" s="50" t="s">
        <v>219</v>
      </c>
      <c r="G2" s="50">
        <v>344.3</v>
      </c>
      <c r="H2" s="50">
        <v>55.56</v>
      </c>
      <c r="I2" s="50">
        <v>67.36</v>
      </c>
      <c r="J2" s="50">
        <v>6.49</v>
      </c>
    </row>
    <row r="3" spans="1:10" ht="30" x14ac:dyDescent="0.25">
      <c r="A3" s="5" t="s">
        <v>95</v>
      </c>
      <c r="B3" s="50">
        <v>663.2700000000001</v>
      </c>
      <c r="C3" s="50" t="s">
        <v>219</v>
      </c>
      <c r="D3" s="50" t="s">
        <v>219</v>
      </c>
      <c r="E3" s="52">
        <v>0.17899999999999999</v>
      </c>
      <c r="F3" s="66">
        <v>7.2999999999999999E-5</v>
      </c>
      <c r="G3" s="66" t="s">
        <v>219</v>
      </c>
      <c r="H3" s="50" t="s">
        <v>220</v>
      </c>
      <c r="I3" s="50">
        <v>24.68</v>
      </c>
      <c r="J3" s="66">
        <v>0.49099999999999999</v>
      </c>
    </row>
    <row r="4" spans="1:10" ht="45" x14ac:dyDescent="0.25">
      <c r="A4" s="5" t="s">
        <v>96</v>
      </c>
      <c r="B4" s="50">
        <v>-6384.09</v>
      </c>
      <c r="C4" s="50">
        <v>207.78528999999997</v>
      </c>
      <c r="D4" s="50">
        <v>10.624029999999999</v>
      </c>
      <c r="E4" s="50" t="s">
        <v>219</v>
      </c>
      <c r="F4" s="50" t="s">
        <v>219</v>
      </c>
      <c r="G4" s="50">
        <v>35.46</v>
      </c>
      <c r="H4" s="50">
        <v>2.71</v>
      </c>
      <c r="I4" s="50" t="s">
        <v>220</v>
      </c>
      <c r="J4" s="50" t="s">
        <v>219</v>
      </c>
    </row>
    <row r="5" spans="1:10" x14ac:dyDescent="0.25">
      <c r="A5" s="5" t="s">
        <v>8</v>
      </c>
      <c r="B5" s="50">
        <v>90.36</v>
      </c>
      <c r="C5" s="50">
        <v>81.626285714285714</v>
      </c>
      <c r="D5" s="50">
        <v>0.19681935483870969</v>
      </c>
      <c r="E5" s="50" t="s">
        <v>219</v>
      </c>
      <c r="F5" s="50" t="s">
        <v>219</v>
      </c>
      <c r="G5" s="50" t="s">
        <v>220</v>
      </c>
      <c r="H5" s="50" t="s">
        <v>221</v>
      </c>
      <c r="I5" s="50" t="s">
        <v>221</v>
      </c>
      <c r="J5" s="50" t="s">
        <v>219</v>
      </c>
    </row>
    <row r="6" spans="1:10" x14ac:dyDescent="0.25">
      <c r="A6" s="6" t="s">
        <v>2</v>
      </c>
      <c r="B6" s="21">
        <f>SUM(B2:B5)</f>
        <v>1352.8399999999995</v>
      </c>
      <c r="C6" s="21">
        <f t="shared" ref="C6:J6" si="0">SUM(C2:C5)</f>
        <v>293.70395666666661</v>
      </c>
      <c r="D6" s="21">
        <f t="shared" si="0"/>
        <v>11.268204193548385</v>
      </c>
      <c r="E6" s="74">
        <f t="shared" si="0"/>
        <v>0.17899999999999999</v>
      </c>
      <c r="F6" s="75">
        <f t="shared" si="0"/>
        <v>7.2999999999999999E-5</v>
      </c>
      <c r="G6" s="21">
        <f t="shared" si="0"/>
        <v>379.76</v>
      </c>
      <c r="H6" s="21">
        <f t="shared" si="0"/>
        <v>58.27</v>
      </c>
      <c r="I6" s="21">
        <f t="shared" si="0"/>
        <v>92.039999999999992</v>
      </c>
      <c r="J6" s="21">
        <f t="shared" si="0"/>
        <v>6.9809999999999999</v>
      </c>
    </row>
    <row r="7" spans="1:10" x14ac:dyDescent="0.25">
      <c r="A7" s="133" t="s">
        <v>222</v>
      </c>
      <c r="B7" s="134"/>
      <c r="C7" s="134"/>
      <c r="D7" s="134"/>
      <c r="E7" s="135"/>
      <c r="F7" s="136"/>
      <c r="G7" s="134"/>
      <c r="H7" s="134"/>
      <c r="I7" s="134"/>
      <c r="J7" s="134"/>
    </row>
    <row r="8" spans="1:10" x14ac:dyDescent="0.25">
      <c r="A8" s="133" t="s">
        <v>100</v>
      </c>
      <c r="B8" s="1"/>
      <c r="C8" s="1"/>
      <c r="D8" s="1"/>
      <c r="E8" s="1"/>
      <c r="F8" s="1"/>
      <c r="G8" s="1"/>
      <c r="H8" s="1"/>
      <c r="I8" s="1"/>
      <c r="J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8"/>
  <sheetViews>
    <sheetView tabSelected="1" workbookViewId="0">
      <selection activeCell="H18" sqref="H18"/>
    </sheetView>
  </sheetViews>
  <sheetFormatPr baseColWidth="10" defaultRowHeight="15" x14ac:dyDescent="0.25"/>
  <cols>
    <col min="1" max="1" width="19.85546875" customWidth="1"/>
    <col min="2" max="2" width="24.5703125" customWidth="1"/>
  </cols>
  <sheetData>
    <row r="1" spans="1:2" x14ac:dyDescent="0.25">
      <c r="A1" s="142" t="s">
        <v>176</v>
      </c>
      <c r="B1" s="143" t="s">
        <v>227</v>
      </c>
    </row>
    <row r="2" spans="1:2" x14ac:dyDescent="0.25">
      <c r="A2" s="138" t="s">
        <v>228</v>
      </c>
      <c r="B2" s="139" t="s">
        <v>235</v>
      </c>
    </row>
    <row r="3" spans="1:2" x14ac:dyDescent="0.25">
      <c r="A3" s="138" t="s">
        <v>229</v>
      </c>
      <c r="B3" s="139" t="s">
        <v>236</v>
      </c>
    </row>
    <row r="4" spans="1:2" x14ac:dyDescent="0.25">
      <c r="A4" s="138" t="s">
        <v>230</v>
      </c>
      <c r="B4" s="139" t="s">
        <v>237</v>
      </c>
    </row>
    <row r="5" spans="1:2" x14ac:dyDescent="0.25">
      <c r="A5" s="138" t="s">
        <v>231</v>
      </c>
      <c r="B5" s="139" t="s">
        <v>240</v>
      </c>
    </row>
    <row r="6" spans="1:2" x14ac:dyDescent="0.25">
      <c r="A6" s="138" t="s">
        <v>232</v>
      </c>
      <c r="B6" s="139" t="s">
        <v>238</v>
      </c>
    </row>
    <row r="7" spans="1:2" ht="30" x14ac:dyDescent="0.25">
      <c r="A7" s="140" t="s">
        <v>233</v>
      </c>
      <c r="B7" s="141" t="s">
        <v>241</v>
      </c>
    </row>
    <row r="8" spans="1:2" ht="30" x14ac:dyDescent="0.25">
      <c r="A8" s="140" t="s">
        <v>234</v>
      </c>
      <c r="B8" s="141"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F20" sqref="F20"/>
    </sheetView>
  </sheetViews>
  <sheetFormatPr baseColWidth="10" defaultRowHeight="15" x14ac:dyDescent="0.25"/>
  <cols>
    <col min="1" max="1" width="21.42578125" customWidth="1"/>
  </cols>
  <sheetData>
    <row r="1" spans="1:8" x14ac:dyDescent="0.25">
      <c r="A1" s="84" t="s">
        <v>101</v>
      </c>
      <c r="B1" s="87" t="s">
        <v>108</v>
      </c>
      <c r="C1" s="87" t="s">
        <v>108</v>
      </c>
      <c r="D1" s="87" t="s">
        <v>108</v>
      </c>
      <c r="E1" s="87" t="s">
        <v>108</v>
      </c>
      <c r="F1" s="87" t="s">
        <v>108</v>
      </c>
      <c r="G1" s="87" t="s">
        <v>108</v>
      </c>
      <c r="H1" s="87" t="s">
        <v>108</v>
      </c>
    </row>
    <row r="2" spans="1:8" ht="18" x14ac:dyDescent="0.25">
      <c r="A2" s="85"/>
      <c r="B2" s="2" t="s">
        <v>14</v>
      </c>
      <c r="C2" s="2" t="s">
        <v>115</v>
      </c>
      <c r="D2" s="2" t="s">
        <v>116</v>
      </c>
      <c r="E2" s="2" t="s">
        <v>117</v>
      </c>
      <c r="F2" s="2" t="s">
        <v>119</v>
      </c>
      <c r="G2" s="2" t="s">
        <v>118</v>
      </c>
      <c r="H2" s="2" t="s">
        <v>64</v>
      </c>
    </row>
    <row r="3" spans="1:8" ht="30" x14ac:dyDescent="0.25">
      <c r="A3" s="5" t="s">
        <v>109</v>
      </c>
      <c r="B3" s="39">
        <f>'2 - Industria'!B4</f>
        <v>639.09</v>
      </c>
      <c r="C3" s="39"/>
      <c r="D3" s="39"/>
      <c r="E3" s="39"/>
      <c r="F3" s="39"/>
      <c r="G3" s="39"/>
      <c r="H3" s="39"/>
    </row>
    <row r="4" spans="1:8" x14ac:dyDescent="0.25">
      <c r="A4" s="5" t="s">
        <v>110</v>
      </c>
      <c r="B4" s="39">
        <f>'2 - Industria'!B5</f>
        <v>4.58</v>
      </c>
      <c r="C4" s="39"/>
      <c r="D4" s="39"/>
      <c r="E4" s="39"/>
      <c r="F4" s="39"/>
      <c r="G4" s="39"/>
      <c r="H4" s="39"/>
    </row>
    <row r="5" spans="1:8" x14ac:dyDescent="0.25">
      <c r="A5" s="5" t="s">
        <v>111</v>
      </c>
      <c r="B5" s="39">
        <f>'2 - Industria'!B6</f>
        <v>19.600000000000001</v>
      </c>
      <c r="C5" s="39"/>
      <c r="D5" s="39"/>
      <c r="E5" s="39"/>
      <c r="F5" s="39"/>
      <c r="G5" s="39"/>
      <c r="H5" s="39"/>
    </row>
    <row r="6" spans="1:8" x14ac:dyDescent="0.25">
      <c r="A6" s="5" t="s">
        <v>112</v>
      </c>
      <c r="B6" s="39"/>
      <c r="C6" s="67">
        <v>4.7849999999999993E-3</v>
      </c>
      <c r="D6" s="67">
        <v>2.7855000000000001E-2</v>
      </c>
      <c r="E6" s="67">
        <v>0.11452499999999999</v>
      </c>
      <c r="F6" s="67">
        <v>2.2185000000000003E-2</v>
      </c>
      <c r="G6" s="67">
        <v>1.0041E-2</v>
      </c>
      <c r="H6" s="67"/>
    </row>
    <row r="7" spans="1:8" x14ac:dyDescent="0.25">
      <c r="A7" s="5" t="s">
        <v>113</v>
      </c>
      <c r="B7" s="39"/>
      <c r="C7" s="67"/>
      <c r="D7" s="67"/>
      <c r="E7" s="67"/>
      <c r="F7" s="67"/>
      <c r="G7" s="67"/>
      <c r="H7" s="68">
        <v>7.3300000000000006E-5</v>
      </c>
    </row>
    <row r="8" spans="1:8" x14ac:dyDescent="0.25">
      <c r="A8" s="37" t="s">
        <v>114</v>
      </c>
      <c r="B8" s="70">
        <f t="shared" ref="B8:H8" si="0">SUM(B3:B7)</f>
        <v>663.2700000000001</v>
      </c>
      <c r="C8" s="71">
        <f t="shared" si="0"/>
        <v>4.7849999999999993E-3</v>
      </c>
      <c r="D8" s="71">
        <f t="shared" si="0"/>
        <v>2.7855000000000001E-2</v>
      </c>
      <c r="E8" s="71">
        <f t="shared" si="0"/>
        <v>0.11452499999999999</v>
      </c>
      <c r="F8" s="71">
        <f t="shared" si="0"/>
        <v>2.2185000000000003E-2</v>
      </c>
      <c r="G8" s="71">
        <f t="shared" si="0"/>
        <v>1.0041E-2</v>
      </c>
      <c r="H8" s="72">
        <f t="shared" si="0"/>
        <v>7.3300000000000006E-5</v>
      </c>
    </row>
    <row r="10" spans="1:8" ht="45" x14ac:dyDescent="0.25">
      <c r="A10" s="90" t="s">
        <v>101</v>
      </c>
      <c r="B10" s="90" t="s">
        <v>102</v>
      </c>
      <c r="C10" s="90" t="s">
        <v>102</v>
      </c>
      <c r="D10" s="90" t="s">
        <v>102</v>
      </c>
    </row>
    <row r="11" spans="1:8" x14ac:dyDescent="0.25">
      <c r="A11" s="90"/>
      <c r="B11" s="90" t="s">
        <v>140</v>
      </c>
      <c r="C11" s="90" t="s">
        <v>141</v>
      </c>
      <c r="D11" s="90" t="s">
        <v>142</v>
      </c>
    </row>
    <row r="12" spans="1:8" x14ac:dyDescent="0.25">
      <c r="A12" s="91" t="s">
        <v>120</v>
      </c>
      <c r="B12" s="91">
        <v>0</v>
      </c>
      <c r="C12" s="91">
        <v>99.46</v>
      </c>
      <c r="D12" s="91">
        <v>0</v>
      </c>
    </row>
    <row r="13" spans="1:8" x14ac:dyDescent="0.25">
      <c r="A13" s="91" t="s">
        <v>121</v>
      </c>
      <c r="B13" s="91">
        <v>0</v>
      </c>
      <c r="C13" s="91">
        <v>1.82</v>
      </c>
      <c r="D13" s="91">
        <v>0</v>
      </c>
    </row>
    <row r="14" spans="1:8" x14ac:dyDescent="0.25">
      <c r="A14" s="91" t="s">
        <v>122</v>
      </c>
      <c r="B14" s="91">
        <v>-8622.61</v>
      </c>
      <c r="C14" s="91">
        <v>0</v>
      </c>
      <c r="D14" s="91">
        <v>0</v>
      </c>
    </row>
    <row r="15" spans="1:8" x14ac:dyDescent="0.25">
      <c r="A15" s="91" t="s">
        <v>123</v>
      </c>
      <c r="B15" s="91">
        <v>2238.52</v>
      </c>
      <c r="C15" s="91">
        <v>0</v>
      </c>
      <c r="D15" s="91">
        <v>0</v>
      </c>
    </row>
    <row r="16" spans="1:8" x14ac:dyDescent="0.25">
      <c r="A16" s="91" t="s">
        <v>124</v>
      </c>
      <c r="B16" s="91">
        <v>0</v>
      </c>
      <c r="C16" s="91">
        <v>0</v>
      </c>
      <c r="D16" s="91">
        <v>0.75</v>
      </c>
    </row>
    <row r="17" spans="1:4" x14ac:dyDescent="0.25">
      <c r="A17" s="91" t="s">
        <v>125</v>
      </c>
      <c r="B17" s="91">
        <v>0</v>
      </c>
      <c r="C17" s="91">
        <v>2.19</v>
      </c>
      <c r="D17" s="91">
        <v>0</v>
      </c>
    </row>
    <row r="18" spans="1:4" x14ac:dyDescent="0.25">
      <c r="A18" s="91" t="s">
        <v>126</v>
      </c>
      <c r="B18" s="91">
        <v>0</v>
      </c>
      <c r="C18" s="91">
        <v>0</v>
      </c>
      <c r="D18" s="91">
        <v>0</v>
      </c>
    </row>
    <row r="19" spans="1:4" x14ac:dyDescent="0.25">
      <c r="A19" s="91" t="s">
        <v>127</v>
      </c>
      <c r="B19" s="91">
        <v>0</v>
      </c>
      <c r="C19" s="91">
        <v>0</v>
      </c>
      <c r="D19" s="91">
        <v>0</v>
      </c>
    </row>
    <row r="20" spans="1:4" x14ac:dyDescent="0.25">
      <c r="A20" s="91" t="s">
        <v>128</v>
      </c>
      <c r="B20" s="91">
        <v>0</v>
      </c>
      <c r="C20" s="91">
        <v>4.3999999999999997E-2</v>
      </c>
      <c r="D20" s="91">
        <v>4.0000000000000001E-3</v>
      </c>
    </row>
    <row r="21" spans="1:4" x14ac:dyDescent="0.25">
      <c r="A21" s="91" t="s">
        <v>129</v>
      </c>
      <c r="B21" s="91">
        <v>0</v>
      </c>
      <c r="C21" s="91">
        <v>92.43</v>
      </c>
      <c r="D21" s="91">
        <v>8.43</v>
      </c>
    </row>
    <row r="22" spans="1:4" x14ac:dyDescent="0.25">
      <c r="A22" s="91" t="s">
        <v>130</v>
      </c>
      <c r="B22" s="91">
        <v>0</v>
      </c>
      <c r="C22" s="91">
        <v>1.2899999999999999E-3</v>
      </c>
      <c r="D22" s="91">
        <v>3.0000000000000001E-5</v>
      </c>
    </row>
    <row r="23" spans="1:4" x14ac:dyDescent="0.25">
      <c r="A23" s="91" t="s">
        <v>131</v>
      </c>
      <c r="B23" s="91">
        <v>0</v>
      </c>
      <c r="C23" s="91">
        <v>0</v>
      </c>
      <c r="D23" s="91">
        <v>1.44</v>
      </c>
    </row>
    <row r="24" spans="1:4" x14ac:dyDescent="0.25">
      <c r="A24" s="91" t="s">
        <v>132</v>
      </c>
      <c r="B24" s="91">
        <v>0</v>
      </c>
      <c r="C24" s="91">
        <v>11.84</v>
      </c>
      <c r="D24" s="91">
        <v>0</v>
      </c>
    </row>
    <row r="25" spans="1:4" x14ac:dyDescent="0.25">
      <c r="A25" s="92" t="s">
        <v>2</v>
      </c>
      <c r="B25" s="93">
        <v>-6384.09</v>
      </c>
      <c r="C25" s="93">
        <v>207.78529</v>
      </c>
      <c r="D25" s="93">
        <v>10.624029999999999</v>
      </c>
    </row>
    <row r="27" spans="1:4" x14ac:dyDescent="0.25">
      <c r="A27" s="2" t="s">
        <v>135</v>
      </c>
      <c r="B27" s="2" t="s">
        <v>141</v>
      </c>
      <c r="C27" s="2" t="s">
        <v>142</v>
      </c>
      <c r="D27" s="2" t="s">
        <v>140</v>
      </c>
    </row>
    <row r="28" spans="1:4" x14ac:dyDescent="0.25">
      <c r="A28" s="2" t="s">
        <v>133</v>
      </c>
      <c r="B28" s="50">
        <v>55.229142857142861</v>
      </c>
      <c r="C28" s="50">
        <v>1.4270967741935483E-2</v>
      </c>
      <c r="D28" s="50">
        <v>90.36</v>
      </c>
    </row>
    <row r="29" spans="1:4" x14ac:dyDescent="0.25">
      <c r="A29" s="2" t="s">
        <v>134</v>
      </c>
      <c r="B29" s="50">
        <v>26.39714285714286</v>
      </c>
      <c r="C29" s="50">
        <v>0.18254838709677421</v>
      </c>
      <c r="D29" s="50">
        <v>0</v>
      </c>
    </row>
    <row r="30" spans="1:4" x14ac:dyDescent="0.25">
      <c r="A30" s="69" t="s">
        <v>2</v>
      </c>
      <c r="B30" s="21">
        <v>81.626285714285729</v>
      </c>
      <c r="C30" s="21">
        <v>0.19681935483870969</v>
      </c>
      <c r="D30" s="21">
        <v>90.36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64"/>
  <sheetViews>
    <sheetView workbookViewId="0">
      <selection activeCell="F20" sqref="F20"/>
    </sheetView>
  </sheetViews>
  <sheetFormatPr baseColWidth="10" defaultColWidth="9.140625" defaultRowHeight="15" x14ac:dyDescent="0.25"/>
  <cols>
    <col min="1" max="1" width="33.42578125" customWidth="1"/>
    <col min="2" max="2" width="22.42578125" bestFit="1" customWidth="1"/>
    <col min="3" max="3" width="46.140625" customWidth="1"/>
    <col min="4" max="4" width="26.5703125" customWidth="1"/>
    <col min="5" max="5" width="23.28515625" bestFit="1" customWidth="1"/>
    <col min="6" max="6" width="22.42578125" bestFit="1" customWidth="1"/>
    <col min="7" max="7" width="22.85546875" customWidth="1"/>
    <col min="8" max="8" width="24.5703125" customWidth="1"/>
    <col min="9" max="9" width="25.28515625" customWidth="1"/>
    <col min="10" max="10" width="22.42578125" customWidth="1"/>
  </cols>
  <sheetData>
    <row r="1" spans="1:53" s="1" customFormat="1" x14ac:dyDescent="0.25">
      <c r="A1" s="142" t="s">
        <v>176</v>
      </c>
      <c r="B1" s="143" t="s">
        <v>227</v>
      </c>
      <c r="C1" s="33"/>
      <c r="D1" s="33"/>
      <c r="E1" s="33"/>
      <c r="F1" s="33"/>
    </row>
    <row r="2" spans="1:53" s="1" customFormat="1" x14ac:dyDescent="0.25">
      <c r="A2" s="138" t="s">
        <v>228</v>
      </c>
      <c r="B2" s="139" t="s">
        <v>235</v>
      </c>
      <c r="C2" s="33"/>
      <c r="D2" s="33"/>
      <c r="E2" s="33"/>
      <c r="F2" s="33"/>
    </row>
    <row r="3" spans="1:53" s="1" customFormat="1" x14ac:dyDescent="0.25">
      <c r="A3" s="138" t="s">
        <v>229</v>
      </c>
      <c r="B3" s="139" t="s">
        <v>236</v>
      </c>
      <c r="C3" s="33"/>
      <c r="D3" s="33"/>
      <c r="E3" s="33"/>
      <c r="F3" s="33"/>
    </row>
    <row r="4" spans="1:53" s="1" customFormat="1" x14ac:dyDescent="0.25">
      <c r="A4" s="138" t="s">
        <v>230</v>
      </c>
      <c r="B4" s="139" t="s">
        <v>237</v>
      </c>
      <c r="C4" s="33"/>
      <c r="D4" s="33"/>
      <c r="E4" s="33"/>
      <c r="F4" s="33"/>
    </row>
    <row r="5" spans="1:53" s="1" customFormat="1" x14ac:dyDescent="0.25">
      <c r="A5" s="138" t="s">
        <v>231</v>
      </c>
      <c r="B5" s="139" t="s">
        <v>240</v>
      </c>
      <c r="C5" s="33"/>
      <c r="D5" s="33"/>
      <c r="E5" s="33"/>
      <c r="F5" s="33"/>
    </row>
    <row r="6" spans="1:53" s="1" customFormat="1" x14ac:dyDescent="0.25">
      <c r="A6" s="138" t="s">
        <v>232</v>
      </c>
      <c r="B6" s="139" t="s">
        <v>238</v>
      </c>
      <c r="C6" s="33"/>
      <c r="D6" s="33"/>
      <c r="E6" s="33"/>
      <c r="F6" s="33"/>
    </row>
    <row r="7" spans="1:53" s="1" customFormat="1" x14ac:dyDescent="0.25">
      <c r="A7" s="140" t="s">
        <v>233</v>
      </c>
      <c r="B7" s="141" t="s">
        <v>241</v>
      </c>
      <c r="C7" s="33"/>
      <c r="D7" s="33"/>
      <c r="E7" s="33"/>
      <c r="F7" s="33"/>
    </row>
    <row r="8" spans="1:53" s="1" customFormat="1" x14ac:dyDescent="0.25">
      <c r="A8" s="140" t="s">
        <v>234</v>
      </c>
      <c r="B8" s="141" t="s">
        <v>239</v>
      </c>
      <c r="C8" s="33"/>
      <c r="D8" s="33"/>
      <c r="E8" s="33"/>
      <c r="F8" s="33"/>
    </row>
    <row r="9" spans="1:53" s="1" customFormat="1" x14ac:dyDescent="0.25">
      <c r="D9" s="33"/>
      <c r="E9" s="33"/>
      <c r="F9" s="33"/>
    </row>
    <row r="10" spans="1:53" x14ac:dyDescent="0.25">
      <c r="A10" s="1"/>
      <c r="B10" s="34"/>
      <c r="C10" s="1"/>
      <c r="D10" s="33"/>
      <c r="E10" s="33"/>
      <c r="F10" s="33"/>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29.1" customHeight="1" x14ac:dyDescent="0.25">
      <c r="A11" s="2" t="s">
        <v>176</v>
      </c>
      <c r="B11" s="86" t="s">
        <v>177</v>
      </c>
      <c r="C11" s="86" t="s">
        <v>178</v>
      </c>
      <c r="D11" s="86" t="s">
        <v>179</v>
      </c>
      <c r="E11" s="86" t="s">
        <v>180</v>
      </c>
      <c r="F11" s="86" t="s">
        <v>181</v>
      </c>
      <c r="G11" s="88" t="s">
        <v>223</v>
      </c>
      <c r="H11" s="86" t="s">
        <v>224</v>
      </c>
      <c r="I11" s="86" t="s">
        <v>225</v>
      </c>
      <c r="J11" s="86" t="s">
        <v>226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x14ac:dyDescent="0.25">
      <c r="A12" s="4" t="s">
        <v>5</v>
      </c>
      <c r="B12" s="9">
        <v>6983.2999999999993</v>
      </c>
      <c r="C12" s="9">
        <v>4.2923809523809524</v>
      </c>
      <c r="D12" s="9">
        <v>0.44735483870967746</v>
      </c>
      <c r="E12" s="50" t="s">
        <v>219</v>
      </c>
      <c r="F12" s="50" t="s">
        <v>219</v>
      </c>
      <c r="G12" s="50">
        <v>344.3</v>
      </c>
      <c r="H12" s="50">
        <v>55.56</v>
      </c>
      <c r="I12" s="50">
        <v>67.36</v>
      </c>
      <c r="J12" s="50">
        <v>6.49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30" x14ac:dyDescent="0.25">
      <c r="A13" s="5" t="s">
        <v>95</v>
      </c>
      <c r="B13" s="50">
        <v>663.2700000000001</v>
      </c>
      <c r="C13" s="50" t="s">
        <v>219</v>
      </c>
      <c r="D13" s="50" t="s">
        <v>219</v>
      </c>
      <c r="E13" s="52">
        <v>0.17899999999999999</v>
      </c>
      <c r="F13" s="66">
        <v>7.2999999999999999E-5</v>
      </c>
      <c r="G13" s="66" t="s">
        <v>219</v>
      </c>
      <c r="H13" s="50" t="s">
        <v>220</v>
      </c>
      <c r="I13" s="50">
        <v>24.68</v>
      </c>
      <c r="J13" s="66">
        <v>0.49099999999999999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5" t="s">
        <v>96</v>
      </c>
      <c r="B14" s="50">
        <v>-6384.09</v>
      </c>
      <c r="C14" s="50">
        <v>207.78528999999997</v>
      </c>
      <c r="D14" s="50">
        <v>10.624029999999999</v>
      </c>
      <c r="E14" s="50" t="s">
        <v>219</v>
      </c>
      <c r="F14" s="50" t="s">
        <v>219</v>
      </c>
      <c r="G14" s="50">
        <v>35.46</v>
      </c>
      <c r="H14" s="50">
        <v>2.71</v>
      </c>
      <c r="I14" s="50" t="s">
        <v>220</v>
      </c>
      <c r="J14" s="50" t="s">
        <v>219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x14ac:dyDescent="0.25">
      <c r="A15" s="5" t="s">
        <v>8</v>
      </c>
      <c r="B15" s="50">
        <v>90.36</v>
      </c>
      <c r="C15" s="50">
        <v>81.626285714285714</v>
      </c>
      <c r="D15" s="50">
        <v>0.19681935483870969</v>
      </c>
      <c r="E15" s="50" t="s">
        <v>219</v>
      </c>
      <c r="F15" s="50" t="s">
        <v>219</v>
      </c>
      <c r="G15" s="50" t="s">
        <v>220</v>
      </c>
      <c r="H15" s="50" t="s">
        <v>221</v>
      </c>
      <c r="I15" s="50" t="s">
        <v>221</v>
      </c>
      <c r="J15" s="50" t="s">
        <v>219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x14ac:dyDescent="0.25">
      <c r="A16" s="6" t="s">
        <v>2</v>
      </c>
      <c r="B16" s="21">
        <f>SUM(B12:B15)</f>
        <v>1352.8399999999995</v>
      </c>
      <c r="C16" s="21">
        <f t="shared" ref="C16:J16" si="0">SUM(C12:C15)</f>
        <v>293.70395666666661</v>
      </c>
      <c r="D16" s="21">
        <f t="shared" si="0"/>
        <v>11.268204193548385</v>
      </c>
      <c r="E16" s="74">
        <f t="shared" si="0"/>
        <v>0.17899999999999999</v>
      </c>
      <c r="F16" s="75">
        <f t="shared" si="0"/>
        <v>7.2999999999999999E-5</v>
      </c>
      <c r="G16" s="21">
        <f t="shared" si="0"/>
        <v>379.76</v>
      </c>
      <c r="H16" s="21">
        <f t="shared" si="0"/>
        <v>58.27</v>
      </c>
      <c r="I16" s="21">
        <f t="shared" si="0"/>
        <v>92.039999999999992</v>
      </c>
      <c r="J16" s="21">
        <f t="shared" si="0"/>
        <v>6.9809999999999999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s="137" customFormat="1" x14ac:dyDescent="0.25">
      <c r="A17" s="133" t="s">
        <v>222</v>
      </c>
      <c r="B17" s="134"/>
      <c r="C17" s="134"/>
      <c r="D17" s="134"/>
      <c r="E17" s="135"/>
      <c r="F17" s="136"/>
      <c r="G17" s="134"/>
      <c r="H17" s="134"/>
      <c r="I17" s="134"/>
      <c r="J17" s="134"/>
    </row>
    <row r="18" spans="1:53" x14ac:dyDescent="0.25">
      <c r="A18" s="133" t="s">
        <v>100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195"/>
  <sheetViews>
    <sheetView zoomScale="90" zoomScaleNormal="90" workbookViewId="0">
      <selection activeCell="F20" sqref="F20"/>
    </sheetView>
  </sheetViews>
  <sheetFormatPr baseColWidth="10" defaultColWidth="9.140625" defaultRowHeight="15" x14ac:dyDescent="0.25"/>
  <cols>
    <col min="1" max="1" width="37.5703125" customWidth="1"/>
    <col min="2" max="4" width="14.85546875" customWidth="1"/>
    <col min="5" max="5" width="14.85546875" style="63" customWidth="1"/>
    <col min="6" max="6" width="18.28515625" bestFit="1" customWidth="1"/>
    <col min="7" max="7" width="19.42578125" bestFit="1" customWidth="1"/>
  </cols>
  <sheetData>
    <row r="1" spans="1:7" s="1" customFormat="1" ht="29.1" customHeight="1" x14ac:dyDescent="0.25">
      <c r="A1" s="84" t="s">
        <v>0</v>
      </c>
      <c r="B1" s="3" t="s">
        <v>183</v>
      </c>
      <c r="C1" s="3" t="s">
        <v>184</v>
      </c>
      <c r="D1" s="3" t="s">
        <v>185</v>
      </c>
      <c r="E1" s="82" t="s">
        <v>186</v>
      </c>
      <c r="F1" s="77" t="s">
        <v>93</v>
      </c>
      <c r="G1" s="107" t="s">
        <v>162</v>
      </c>
    </row>
    <row r="2" spans="1:7" s="1" customFormat="1" x14ac:dyDescent="0.25">
      <c r="A2" s="31" t="s">
        <v>5</v>
      </c>
      <c r="B2" s="38">
        <v>6983.2999999999993</v>
      </c>
      <c r="C2" s="38">
        <v>4.2923809523809524</v>
      </c>
      <c r="D2" s="38">
        <v>0.44735483870967746</v>
      </c>
      <c r="E2" s="95">
        <v>7212.0899999999992</v>
      </c>
      <c r="F2" s="94"/>
      <c r="G2" s="94"/>
    </row>
    <row r="3" spans="1:7" s="1" customFormat="1" ht="30" x14ac:dyDescent="0.25">
      <c r="A3" s="20" t="s">
        <v>182</v>
      </c>
      <c r="B3" s="21">
        <v>6895.1399999999994</v>
      </c>
      <c r="C3" s="46">
        <v>4.2923809523809524</v>
      </c>
      <c r="D3" s="46">
        <v>0.44735483870967746</v>
      </c>
      <c r="E3" s="96">
        <v>7123.9299999999994</v>
      </c>
      <c r="F3" s="94"/>
      <c r="G3" s="94"/>
    </row>
    <row r="4" spans="1:7" s="1" customFormat="1" x14ac:dyDescent="0.25">
      <c r="A4" s="35" t="s">
        <v>18</v>
      </c>
      <c r="B4" s="41">
        <v>590.39</v>
      </c>
      <c r="C4" s="47">
        <v>6.8571428571428575E-2</v>
      </c>
      <c r="D4" s="47">
        <v>1.1032258064516128E-2</v>
      </c>
      <c r="E4" s="97">
        <v>595.24</v>
      </c>
      <c r="F4" s="104"/>
      <c r="G4" s="94"/>
    </row>
    <row r="5" spans="1:7" s="1" customFormat="1" ht="30" x14ac:dyDescent="0.25">
      <c r="A5" s="15" t="s">
        <v>19</v>
      </c>
      <c r="B5" s="42">
        <v>557.57000000000005</v>
      </c>
      <c r="C5" s="48">
        <v>6.0952380952380952E-2</v>
      </c>
      <c r="D5" s="48">
        <v>9.6129032258064507E-3</v>
      </c>
      <c r="E5" s="98">
        <v>561.83000000000004</v>
      </c>
      <c r="F5" s="108"/>
      <c r="G5" s="108"/>
    </row>
    <row r="6" spans="1:7" s="1" customFormat="1" x14ac:dyDescent="0.25">
      <c r="A6" s="4" t="s">
        <v>20</v>
      </c>
      <c r="B6" s="43">
        <v>557.57000000000005</v>
      </c>
      <c r="C6" s="49">
        <v>6.0952380952380952E-2</v>
      </c>
      <c r="D6" s="49">
        <v>9.6129032258064507E-3</v>
      </c>
      <c r="E6" s="99">
        <v>561.83000000000004</v>
      </c>
      <c r="F6" s="108"/>
      <c r="G6" s="108"/>
    </row>
    <row r="7" spans="1:7" s="1" customFormat="1" x14ac:dyDescent="0.25">
      <c r="A7" s="123" t="s">
        <v>187</v>
      </c>
      <c r="B7" s="42" t="s">
        <v>3</v>
      </c>
      <c r="C7" s="48">
        <v>2.8571428571428571E-3</v>
      </c>
      <c r="D7" s="48">
        <v>8.3870967741935486E-4</v>
      </c>
      <c r="E7" s="100">
        <v>33.14</v>
      </c>
      <c r="F7" s="108"/>
      <c r="G7" s="108"/>
    </row>
    <row r="8" spans="1:7" s="1" customFormat="1" ht="30" x14ac:dyDescent="0.25">
      <c r="A8" s="15" t="s">
        <v>22</v>
      </c>
      <c r="B8" s="42" t="s">
        <v>4</v>
      </c>
      <c r="C8" s="48">
        <v>4.2857142857142859E-3</v>
      </c>
      <c r="D8" s="48">
        <v>5.8064516129032254E-4</v>
      </c>
      <c r="E8" s="98">
        <v>0.27</v>
      </c>
      <c r="F8" s="108"/>
      <c r="G8" s="108"/>
    </row>
    <row r="9" spans="1:7" s="1" customFormat="1" ht="30" x14ac:dyDescent="0.25">
      <c r="A9" s="4" t="s">
        <v>23</v>
      </c>
      <c r="B9" s="43" t="s">
        <v>4</v>
      </c>
      <c r="C9" s="49">
        <v>4.2857142857142859E-3</v>
      </c>
      <c r="D9" s="49">
        <v>5.8064516129032254E-4</v>
      </c>
      <c r="E9" s="99">
        <v>0.27</v>
      </c>
      <c r="F9" s="108"/>
      <c r="G9" s="108"/>
    </row>
    <row r="10" spans="1:7" s="1" customFormat="1" ht="30" x14ac:dyDescent="0.25">
      <c r="A10" s="35" t="s">
        <v>10</v>
      </c>
      <c r="B10" s="41">
        <v>1090.32</v>
      </c>
      <c r="C10" s="47">
        <v>0.55380952380952386</v>
      </c>
      <c r="D10" s="47">
        <v>7.5387096774193557E-2</v>
      </c>
      <c r="E10" s="101">
        <v>1125.31</v>
      </c>
      <c r="F10" s="104"/>
      <c r="G10" s="94"/>
    </row>
    <row r="11" spans="1:7" s="1" customFormat="1" x14ac:dyDescent="0.25">
      <c r="A11" s="15" t="s">
        <v>25</v>
      </c>
      <c r="B11" s="42">
        <v>55.09</v>
      </c>
      <c r="C11" s="45">
        <v>1.9047619047619048E-3</v>
      </c>
      <c r="D11" s="44">
        <v>4.1935483870967743E-4</v>
      </c>
      <c r="E11" s="17">
        <v>55.27</v>
      </c>
      <c r="F11" s="104"/>
      <c r="G11" s="94"/>
    </row>
    <row r="12" spans="1:7" s="1" customFormat="1" x14ac:dyDescent="0.25">
      <c r="A12" s="15" t="s">
        <v>26</v>
      </c>
      <c r="B12" s="42">
        <v>21.97</v>
      </c>
      <c r="C12" s="45">
        <v>9.5238095238095238E-4</v>
      </c>
      <c r="D12" s="44">
        <v>1.6129032258064516E-4</v>
      </c>
      <c r="E12" s="17">
        <v>22.04</v>
      </c>
      <c r="F12" s="104"/>
      <c r="G12" s="94"/>
    </row>
    <row r="13" spans="1:7" s="1" customFormat="1" ht="30" x14ac:dyDescent="0.25">
      <c r="A13" s="15" t="s">
        <v>27</v>
      </c>
      <c r="B13" s="42">
        <v>437.76</v>
      </c>
      <c r="C13" s="48">
        <v>0.41619047619047622</v>
      </c>
      <c r="D13" s="45">
        <v>5.6387096774193547E-2</v>
      </c>
      <c r="E13" s="17">
        <v>463.98</v>
      </c>
      <c r="F13" s="104"/>
      <c r="G13" s="94"/>
    </row>
    <row r="14" spans="1:7" s="1" customFormat="1" x14ac:dyDescent="0.25">
      <c r="A14" s="15" t="s">
        <v>28</v>
      </c>
      <c r="B14" s="42">
        <v>9.9600000000000009</v>
      </c>
      <c r="C14" s="48">
        <v>0.10714285714285714</v>
      </c>
      <c r="D14" s="45">
        <v>1.429032258064516E-2</v>
      </c>
      <c r="E14" s="17">
        <v>16.63</v>
      </c>
      <c r="F14" s="104"/>
      <c r="G14" s="94"/>
    </row>
    <row r="15" spans="1:7" s="1" customFormat="1" x14ac:dyDescent="0.25">
      <c r="A15" s="15" t="s">
        <v>29</v>
      </c>
      <c r="B15" s="42">
        <v>52.75</v>
      </c>
      <c r="C15" s="45">
        <v>7.1428571428571426E-3</v>
      </c>
      <c r="D15" s="44">
        <v>4.1935483870967743E-4</v>
      </c>
      <c r="E15" s="17">
        <v>53.03</v>
      </c>
      <c r="F15" s="104"/>
      <c r="G15" s="94"/>
    </row>
    <row r="16" spans="1:7" s="1" customFormat="1" x14ac:dyDescent="0.25">
      <c r="A16" s="15" t="s">
        <v>30</v>
      </c>
      <c r="B16" s="42">
        <v>46.76</v>
      </c>
      <c r="C16" s="45">
        <v>1.9047619047619048E-3</v>
      </c>
      <c r="D16" s="44">
        <v>3.2258064516129032E-4</v>
      </c>
      <c r="E16" s="17">
        <v>46.9</v>
      </c>
      <c r="F16" s="104"/>
      <c r="G16" s="94"/>
    </row>
    <row r="17" spans="1:7" s="1" customFormat="1" x14ac:dyDescent="0.25">
      <c r="A17" s="15" t="s">
        <v>31</v>
      </c>
      <c r="B17" s="42">
        <v>466.04</v>
      </c>
      <c r="C17" s="48">
        <v>1.8571428571428572E-2</v>
      </c>
      <c r="D17" s="45">
        <v>3.3548387096774194E-3</v>
      </c>
      <c r="E17" s="17">
        <v>467.46</v>
      </c>
      <c r="F17" s="104"/>
      <c r="G17" s="94"/>
    </row>
    <row r="18" spans="1:7" s="1" customFormat="1" x14ac:dyDescent="0.25">
      <c r="A18" s="35" t="s">
        <v>11</v>
      </c>
      <c r="B18" s="41">
        <v>4827.66</v>
      </c>
      <c r="C18" s="47">
        <v>1.2623809523809524</v>
      </c>
      <c r="D18" s="47">
        <v>0.32751612903225807</v>
      </c>
      <c r="E18" s="101">
        <v>4955.6899999999996</v>
      </c>
      <c r="F18" s="104"/>
      <c r="G18" s="94"/>
    </row>
    <row r="19" spans="1:7" s="1" customFormat="1" x14ac:dyDescent="0.25">
      <c r="A19" s="22" t="s">
        <v>32</v>
      </c>
      <c r="B19" s="23">
        <v>37.869999999999997</v>
      </c>
      <c r="C19" s="58">
        <v>4.7619047619047619E-4</v>
      </c>
      <c r="D19" s="58">
        <v>1.0645161290322581E-3</v>
      </c>
      <c r="E19" s="24">
        <v>38.200000000000003</v>
      </c>
      <c r="F19" s="104"/>
      <c r="G19" s="94"/>
    </row>
    <row r="20" spans="1:7" s="1" customFormat="1" x14ac:dyDescent="0.25">
      <c r="A20" s="25" t="s">
        <v>33</v>
      </c>
      <c r="B20" s="56">
        <v>552.53</v>
      </c>
      <c r="C20" s="57">
        <v>5.2380952380952379E-3</v>
      </c>
      <c r="D20" s="57">
        <v>1E-3</v>
      </c>
      <c r="E20" s="27">
        <v>552.54999999999995</v>
      </c>
      <c r="F20" s="104"/>
      <c r="G20" s="94"/>
    </row>
    <row r="21" spans="1:7" s="1" customFormat="1" x14ac:dyDescent="0.25">
      <c r="A21" s="25" t="s">
        <v>34</v>
      </c>
      <c r="B21" s="56">
        <v>37.869999999999997</v>
      </c>
      <c r="C21" s="59">
        <v>4.7619047619047619E-4</v>
      </c>
      <c r="D21" s="59">
        <v>1.0645161290322581E-3</v>
      </c>
      <c r="E21" s="27">
        <v>38.200000000000003</v>
      </c>
      <c r="F21" s="104"/>
      <c r="G21" s="94"/>
    </row>
    <row r="22" spans="1:7" s="1" customFormat="1" x14ac:dyDescent="0.25">
      <c r="A22" s="22" t="s">
        <v>35</v>
      </c>
      <c r="B22" s="23">
        <v>4487.51</v>
      </c>
      <c r="C22" s="58">
        <v>1.2285714285714286</v>
      </c>
      <c r="D22" s="58">
        <v>0.21796774193548385</v>
      </c>
      <c r="E22" s="24">
        <v>4580.88</v>
      </c>
      <c r="F22" s="104"/>
      <c r="G22" s="94"/>
    </row>
    <row r="23" spans="1:7" s="1" customFormat="1" x14ac:dyDescent="0.25">
      <c r="A23" s="25" t="s">
        <v>36</v>
      </c>
      <c r="B23" s="56">
        <v>2153.56</v>
      </c>
      <c r="C23" s="59">
        <v>0.94380952380952388</v>
      </c>
      <c r="D23" s="59">
        <v>9.7870967741935488E-2</v>
      </c>
      <c r="E23" s="27">
        <v>2203.71</v>
      </c>
      <c r="F23" s="104"/>
      <c r="G23" s="94"/>
    </row>
    <row r="24" spans="1:7" s="1" customFormat="1" ht="30" x14ac:dyDescent="0.25">
      <c r="A24" s="25" t="s">
        <v>37</v>
      </c>
      <c r="B24" s="56">
        <v>2153.56</v>
      </c>
      <c r="C24" s="59">
        <v>0.94380952380952388</v>
      </c>
      <c r="D24" s="59">
        <v>9.7870967741935488E-2</v>
      </c>
      <c r="E24" s="27">
        <v>2203.71</v>
      </c>
      <c r="F24" s="104"/>
      <c r="G24" s="94"/>
    </row>
    <row r="25" spans="1:7" s="1" customFormat="1" x14ac:dyDescent="0.25">
      <c r="A25" s="25" t="s">
        <v>38</v>
      </c>
      <c r="B25" s="56">
        <v>1029.6600000000001</v>
      </c>
      <c r="C25" s="59">
        <v>0.10714285714285714</v>
      </c>
      <c r="D25" s="59">
        <v>5.3290322580645158E-2</v>
      </c>
      <c r="E25" s="27">
        <v>1048.43</v>
      </c>
      <c r="F25" s="104"/>
      <c r="G25" s="94"/>
    </row>
    <row r="26" spans="1:7" s="1" customFormat="1" ht="30" x14ac:dyDescent="0.25">
      <c r="A26" s="25" t="s">
        <v>39</v>
      </c>
      <c r="B26" s="56">
        <v>1029.6600000000001</v>
      </c>
      <c r="C26" s="59">
        <v>0.10714285714285714</v>
      </c>
      <c r="D26" s="59">
        <v>5.3290322580645158E-2</v>
      </c>
      <c r="E26" s="27">
        <v>1048.43</v>
      </c>
      <c r="F26" s="104"/>
      <c r="G26" s="94"/>
    </row>
    <row r="27" spans="1:7" s="1" customFormat="1" ht="30" x14ac:dyDescent="0.25">
      <c r="A27" s="25" t="s">
        <v>40</v>
      </c>
      <c r="B27" s="56">
        <v>1043.9100000000001</v>
      </c>
      <c r="C27" s="59">
        <v>5.4761904761904755E-2</v>
      </c>
      <c r="D27" s="59">
        <v>5.4967741935483871E-2</v>
      </c>
      <c r="E27" s="27">
        <v>1062.0999999999999</v>
      </c>
      <c r="F27" s="104"/>
      <c r="G27" s="94"/>
    </row>
    <row r="28" spans="1:7" s="1" customFormat="1" x14ac:dyDescent="0.25">
      <c r="A28" s="25" t="s">
        <v>41</v>
      </c>
      <c r="B28" s="56">
        <v>260.38</v>
      </c>
      <c r="C28" s="59">
        <v>0.12238095238095237</v>
      </c>
      <c r="D28" s="59">
        <v>1.1870967741935485E-2</v>
      </c>
      <c r="E28" s="27">
        <v>266.63</v>
      </c>
      <c r="F28" s="104"/>
      <c r="G28" s="94"/>
    </row>
    <row r="29" spans="1:7" s="1" customFormat="1" x14ac:dyDescent="0.25">
      <c r="A29" s="22" t="s">
        <v>42</v>
      </c>
      <c r="B29" s="23">
        <v>4.22</v>
      </c>
      <c r="C29" s="58">
        <v>0</v>
      </c>
      <c r="D29" s="58">
        <v>2.2580645161290324E-4</v>
      </c>
      <c r="E29" s="24">
        <v>4.3</v>
      </c>
      <c r="F29" s="104"/>
      <c r="G29" s="94"/>
    </row>
    <row r="30" spans="1:7" s="1" customFormat="1" x14ac:dyDescent="0.25">
      <c r="A30" s="22" t="s">
        <v>43</v>
      </c>
      <c r="B30" s="23">
        <v>4.1500000000000004</v>
      </c>
      <c r="C30" s="58">
        <v>0</v>
      </c>
      <c r="D30" s="58">
        <v>2.2580645161290324E-4</v>
      </c>
      <c r="E30" s="24">
        <v>4.22</v>
      </c>
      <c r="F30" s="104"/>
      <c r="G30" s="94"/>
    </row>
    <row r="31" spans="1:7" s="1" customFormat="1" ht="30" x14ac:dyDescent="0.25">
      <c r="A31" s="25" t="s">
        <v>44</v>
      </c>
      <c r="B31" s="56">
        <v>4.1500000000000004</v>
      </c>
      <c r="C31" s="59">
        <v>0</v>
      </c>
      <c r="D31" s="59">
        <v>2.2580645161290324E-4</v>
      </c>
      <c r="E31" s="27">
        <v>4.22</v>
      </c>
      <c r="F31" s="104"/>
      <c r="G31" s="94"/>
    </row>
    <row r="32" spans="1:7" s="1" customFormat="1" x14ac:dyDescent="0.25">
      <c r="A32" s="22" t="s">
        <v>45</v>
      </c>
      <c r="B32" s="23">
        <v>293.91000000000003</v>
      </c>
      <c r="C32" s="58">
        <v>3.2857142857142856E-2</v>
      </c>
      <c r="D32" s="58">
        <v>0.10803225806451613</v>
      </c>
      <c r="E32" s="24">
        <v>328.09</v>
      </c>
      <c r="F32" s="104"/>
      <c r="G32" s="94"/>
    </row>
    <row r="33" spans="1:54" s="1" customFormat="1" x14ac:dyDescent="0.25">
      <c r="A33" s="4" t="s">
        <v>46</v>
      </c>
      <c r="B33" s="50">
        <v>293.91000000000003</v>
      </c>
      <c r="C33" s="55">
        <v>3.2857142857142856E-2</v>
      </c>
      <c r="D33" s="55">
        <v>0.10803225806451613</v>
      </c>
      <c r="E33" s="10">
        <v>328.09</v>
      </c>
      <c r="F33" s="104"/>
      <c r="G33" s="94"/>
    </row>
    <row r="34" spans="1:54" s="1" customFormat="1" x14ac:dyDescent="0.25">
      <c r="A34" s="35" t="s">
        <v>12</v>
      </c>
      <c r="B34" s="41">
        <v>386.77</v>
      </c>
      <c r="C34" s="47">
        <v>2.4076190476190478</v>
      </c>
      <c r="D34" s="47">
        <v>3.3419354838709676E-2</v>
      </c>
      <c r="E34" s="101">
        <v>447.69</v>
      </c>
      <c r="F34" s="104"/>
      <c r="G34" s="94"/>
    </row>
    <row r="35" spans="1:54" s="1" customFormat="1" x14ac:dyDescent="0.25">
      <c r="A35" s="15" t="s">
        <v>51</v>
      </c>
      <c r="B35" s="48">
        <v>116.99</v>
      </c>
      <c r="C35" s="48">
        <v>0.30428571428571427</v>
      </c>
      <c r="D35" s="45">
        <v>4.4838709677419352E-3</v>
      </c>
      <c r="E35" s="17">
        <v>124.77</v>
      </c>
      <c r="F35" s="104"/>
      <c r="G35" s="94"/>
    </row>
    <row r="36" spans="1:54" s="1" customFormat="1" x14ac:dyDescent="0.25">
      <c r="A36" s="15" t="s">
        <v>52</v>
      </c>
      <c r="B36" s="48">
        <v>147.26</v>
      </c>
      <c r="C36" s="48">
        <v>2.0866666666666669</v>
      </c>
      <c r="D36" s="48">
        <v>2.7935483870967743E-2</v>
      </c>
      <c r="E36" s="17">
        <v>199.74</v>
      </c>
      <c r="F36" s="104"/>
      <c r="G36" s="94"/>
    </row>
    <row r="37" spans="1:54" s="1" customFormat="1" ht="30" x14ac:dyDescent="0.25">
      <c r="A37" s="15" t="s">
        <v>53</v>
      </c>
      <c r="B37" s="48">
        <v>122.52</v>
      </c>
      <c r="C37" s="45">
        <v>1.6666666666666666E-2</v>
      </c>
      <c r="D37" s="45">
        <v>1E-3</v>
      </c>
      <c r="E37" s="17">
        <v>123.18</v>
      </c>
      <c r="F37" s="104"/>
      <c r="G37" s="94"/>
    </row>
    <row r="38" spans="1:54" s="1" customFormat="1" x14ac:dyDescent="0.25">
      <c r="A38" s="25" t="s">
        <v>54</v>
      </c>
      <c r="B38" s="60">
        <v>122.52</v>
      </c>
      <c r="C38" s="61">
        <v>1.6666666666666666E-2</v>
      </c>
      <c r="D38" s="61">
        <v>1E-3</v>
      </c>
      <c r="E38" s="27">
        <v>123.18</v>
      </c>
      <c r="F38" s="104"/>
      <c r="G38" s="94"/>
    </row>
    <row r="39" spans="1:54" s="1" customFormat="1" x14ac:dyDescent="0.25">
      <c r="A39" s="37" t="s">
        <v>9</v>
      </c>
      <c r="B39" s="40">
        <v>88.16</v>
      </c>
      <c r="C39" s="46">
        <v>0</v>
      </c>
      <c r="D39" s="46">
        <v>0</v>
      </c>
      <c r="E39" s="96">
        <v>88.16</v>
      </c>
      <c r="F39" s="105"/>
      <c r="G39" s="94"/>
    </row>
    <row r="40" spans="1:54" s="1" customFormat="1" ht="30" x14ac:dyDescent="0.25">
      <c r="A40" s="109" t="s">
        <v>188</v>
      </c>
      <c r="B40" s="41">
        <v>88.16</v>
      </c>
      <c r="C40" s="47">
        <v>0</v>
      </c>
      <c r="D40" s="47">
        <v>0</v>
      </c>
      <c r="E40" s="102">
        <v>88.16</v>
      </c>
      <c r="F40" s="104"/>
      <c r="G40" s="94"/>
    </row>
    <row r="41" spans="1:54" s="1" customFormat="1" x14ac:dyDescent="0.25">
      <c r="A41" s="25" t="s">
        <v>55</v>
      </c>
      <c r="B41" s="56">
        <v>88.16</v>
      </c>
      <c r="C41" s="56">
        <v>0</v>
      </c>
      <c r="D41" s="56">
        <v>0</v>
      </c>
      <c r="E41" s="26">
        <v>88.16</v>
      </c>
      <c r="F41" s="104"/>
      <c r="G41" s="94"/>
    </row>
    <row r="42" spans="1:54" s="1" customFormat="1" ht="30" x14ac:dyDescent="0.25">
      <c r="A42" s="37" t="s">
        <v>189</v>
      </c>
      <c r="B42" s="40">
        <v>0</v>
      </c>
      <c r="C42" s="46">
        <v>0</v>
      </c>
      <c r="D42" s="46">
        <v>0</v>
      </c>
      <c r="E42" s="103">
        <v>0</v>
      </c>
      <c r="F42" s="94"/>
      <c r="G42" s="94"/>
    </row>
    <row r="43" spans="1:54" s="1" customFormat="1" x14ac:dyDescent="0.25">
      <c r="E43" s="62"/>
    </row>
    <row r="44" spans="1:54" x14ac:dyDescent="0.25">
      <c r="A44" s="1"/>
      <c r="B44" s="1"/>
      <c r="C44" s="1"/>
      <c r="D44" s="1"/>
      <c r="E44" s="62"/>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25">
      <c r="A45" s="1"/>
      <c r="B45" s="1"/>
      <c r="C45" s="1"/>
      <c r="D45" s="1"/>
      <c r="E45" s="62"/>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x14ac:dyDescent="0.25">
      <c r="A46" s="1"/>
      <c r="B46" s="1"/>
      <c r="C46" s="1"/>
      <c r="D46" s="1"/>
      <c r="E46" s="62"/>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x14ac:dyDescent="0.25">
      <c r="A47" s="1"/>
      <c r="B47" s="1"/>
      <c r="C47" s="1"/>
      <c r="D47" s="1"/>
      <c r="E47" s="62"/>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x14ac:dyDescent="0.25">
      <c r="A48" s="1"/>
      <c r="B48" s="1"/>
      <c r="C48" s="1"/>
      <c r="D48" s="1"/>
      <c r="E48" s="62"/>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1:54" x14ac:dyDescent="0.25">
      <c r="A49" s="1"/>
      <c r="B49" s="1"/>
      <c r="C49" s="1"/>
      <c r="D49" s="1"/>
      <c r="E49" s="62"/>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1:54" x14ac:dyDescent="0.25">
      <c r="A50" s="1"/>
      <c r="B50" s="1"/>
      <c r="C50" s="1"/>
      <c r="D50" s="1"/>
      <c r="E50" s="62"/>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25">
      <c r="A51" s="1"/>
      <c r="B51" s="1"/>
      <c r="C51" s="1"/>
      <c r="D51" s="1"/>
      <c r="E51" s="62"/>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25">
      <c r="A52" s="1"/>
      <c r="B52" s="1"/>
      <c r="C52" s="1"/>
      <c r="D52" s="1"/>
      <c r="E52" s="62"/>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25">
      <c r="A53" s="1"/>
      <c r="B53" s="1"/>
      <c r="C53" s="1"/>
      <c r="D53" s="1"/>
      <c r="E53" s="62"/>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25">
      <c r="A54" s="1"/>
      <c r="B54" s="1"/>
      <c r="C54" s="1"/>
      <c r="D54" s="1"/>
      <c r="E54" s="62"/>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1:54" x14ac:dyDescent="0.25">
      <c r="A55" s="1"/>
      <c r="B55" s="1"/>
      <c r="C55" s="1"/>
      <c r="D55" s="1"/>
      <c r="E55" s="62"/>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1:54" x14ac:dyDescent="0.25">
      <c r="A56" s="1"/>
      <c r="B56" s="1"/>
      <c r="C56" s="1"/>
      <c r="D56" s="1"/>
      <c r="E56" s="62"/>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1:54" x14ac:dyDescent="0.25">
      <c r="A57" s="1"/>
      <c r="B57" s="1"/>
      <c r="C57" s="1"/>
      <c r="D57" s="1"/>
      <c r="E57" s="62"/>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x14ac:dyDescent="0.25">
      <c r="A58" s="1"/>
      <c r="B58" s="1"/>
      <c r="C58" s="1"/>
      <c r="D58" s="1"/>
      <c r="E58" s="62"/>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x14ac:dyDescent="0.25">
      <c r="A59" s="1"/>
      <c r="B59" s="1"/>
      <c r="C59" s="1"/>
      <c r="D59" s="1"/>
      <c r="E59" s="62"/>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x14ac:dyDescent="0.25">
      <c r="A60" s="1"/>
      <c r="B60" s="1"/>
      <c r="C60" s="1"/>
      <c r="D60" s="1"/>
      <c r="E60" s="62"/>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x14ac:dyDescent="0.25">
      <c r="A61" s="1"/>
      <c r="B61" s="1"/>
      <c r="C61" s="1"/>
      <c r="D61" s="1"/>
      <c r="E61" s="62"/>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x14ac:dyDescent="0.25">
      <c r="A62" s="1"/>
      <c r="B62" s="1"/>
      <c r="C62" s="1"/>
      <c r="D62" s="1"/>
      <c r="E62" s="62"/>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x14ac:dyDescent="0.25">
      <c r="A63" s="1"/>
      <c r="B63" s="1"/>
      <c r="C63" s="1"/>
      <c r="D63" s="1"/>
      <c r="E63" s="62"/>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x14ac:dyDescent="0.25">
      <c r="A64" s="1"/>
      <c r="B64" s="1"/>
      <c r="C64" s="1"/>
      <c r="D64" s="1"/>
      <c r="E64" s="62"/>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x14ac:dyDescent="0.25">
      <c r="A65" s="1"/>
      <c r="B65" s="1"/>
      <c r="C65" s="1"/>
      <c r="D65" s="1"/>
      <c r="E65" s="62"/>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x14ac:dyDescent="0.25">
      <c r="A66" s="1"/>
      <c r="B66" s="1"/>
      <c r="C66" s="1"/>
      <c r="D66" s="1"/>
      <c r="E66" s="62"/>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x14ac:dyDescent="0.25">
      <c r="A67" s="1"/>
      <c r="B67" s="1"/>
      <c r="C67" s="1"/>
      <c r="D67" s="1"/>
      <c r="E67" s="62"/>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x14ac:dyDescent="0.25">
      <c r="A68" s="1"/>
      <c r="B68" s="1"/>
      <c r="C68" s="1"/>
      <c r="D68" s="1"/>
      <c r="E68" s="62"/>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x14ac:dyDescent="0.25">
      <c r="A69" s="1"/>
      <c r="B69" s="1"/>
      <c r="C69" s="1"/>
      <c r="D69" s="1"/>
      <c r="E69" s="62"/>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x14ac:dyDescent="0.25">
      <c r="A70" s="1"/>
      <c r="B70" s="1"/>
      <c r="C70" s="1"/>
      <c r="D70" s="1"/>
      <c r="E70" s="62"/>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x14ac:dyDescent="0.25">
      <c r="A71" s="1"/>
      <c r="B71" s="1"/>
      <c r="C71" s="1"/>
      <c r="D71" s="1"/>
      <c r="E71" s="62"/>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x14ac:dyDescent="0.25">
      <c r="A72" s="1"/>
      <c r="B72" s="1"/>
      <c r="C72" s="1"/>
      <c r="D72" s="1"/>
      <c r="E72" s="62"/>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x14ac:dyDescent="0.25">
      <c r="A73" s="1"/>
      <c r="B73" s="1"/>
      <c r="C73" s="1"/>
      <c r="D73" s="1"/>
      <c r="E73" s="6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x14ac:dyDescent="0.25">
      <c r="A74" s="1"/>
      <c r="B74" s="1"/>
      <c r="C74" s="1"/>
      <c r="D74" s="1"/>
      <c r="E74" s="62"/>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x14ac:dyDescent="0.25">
      <c r="A75" s="1"/>
      <c r="B75" s="1"/>
      <c r="C75" s="1"/>
      <c r="D75" s="1"/>
      <c r="E75" s="62"/>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x14ac:dyDescent="0.25">
      <c r="A76" s="1"/>
      <c r="B76" s="1"/>
      <c r="C76" s="1"/>
      <c r="D76" s="1"/>
      <c r="E76" s="62"/>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x14ac:dyDescent="0.25">
      <c r="A77" s="1"/>
      <c r="B77" s="1"/>
      <c r="C77" s="1"/>
      <c r="D77" s="1"/>
      <c r="E77" s="62"/>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x14ac:dyDescent="0.25">
      <c r="A78" s="1"/>
      <c r="B78" s="1"/>
      <c r="C78" s="1"/>
      <c r="D78" s="1"/>
      <c r="E78" s="62"/>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x14ac:dyDescent="0.25">
      <c r="A79" s="1"/>
      <c r="B79" s="1"/>
      <c r="C79" s="1"/>
      <c r="D79" s="1"/>
      <c r="E79" s="62"/>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x14ac:dyDescent="0.25">
      <c r="A80" s="1"/>
      <c r="B80" s="1"/>
      <c r="C80" s="1"/>
      <c r="D80" s="1"/>
      <c r="E80" s="62"/>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x14ac:dyDescent="0.25">
      <c r="A81" s="1"/>
      <c r="B81" s="1"/>
      <c r="C81" s="1"/>
      <c r="D81" s="1"/>
      <c r="E81" s="62"/>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x14ac:dyDescent="0.25">
      <c r="A82" s="1"/>
      <c r="B82" s="1"/>
      <c r="C82" s="1"/>
      <c r="D82" s="1"/>
      <c r="E82" s="6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x14ac:dyDescent="0.25">
      <c r="A83" s="1"/>
      <c r="B83" s="1"/>
      <c r="C83" s="1"/>
      <c r="D83" s="1"/>
      <c r="E83" s="6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x14ac:dyDescent="0.25">
      <c r="A84" s="1"/>
      <c r="B84" s="1"/>
      <c r="C84" s="1"/>
      <c r="D84" s="1"/>
      <c r="E84" s="62"/>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x14ac:dyDescent="0.25">
      <c r="A85" s="1"/>
      <c r="B85" s="1"/>
      <c r="C85" s="1"/>
      <c r="D85" s="1"/>
      <c r="E85" s="62"/>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x14ac:dyDescent="0.25">
      <c r="A86" s="1"/>
      <c r="B86" s="1"/>
      <c r="C86" s="1"/>
      <c r="D86" s="1"/>
      <c r="E86" s="62"/>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x14ac:dyDescent="0.25">
      <c r="A87" s="1"/>
      <c r="B87" s="1"/>
      <c r="C87" s="1"/>
      <c r="D87" s="1"/>
      <c r="E87" s="62"/>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x14ac:dyDescent="0.25">
      <c r="A88" s="1"/>
      <c r="B88" s="1"/>
      <c r="C88" s="1"/>
      <c r="D88" s="1"/>
      <c r="E88" s="62"/>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x14ac:dyDescent="0.25">
      <c r="A89" s="1"/>
      <c r="B89" s="1"/>
      <c r="C89" s="1"/>
      <c r="D89" s="1"/>
      <c r="E89" s="62"/>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x14ac:dyDescent="0.25">
      <c r="A90" s="1"/>
      <c r="B90" s="1"/>
      <c r="C90" s="1"/>
      <c r="D90" s="1"/>
      <c r="E90" s="62"/>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x14ac:dyDescent="0.25">
      <c r="A91" s="1"/>
      <c r="B91" s="1"/>
      <c r="C91" s="1"/>
      <c r="D91" s="1"/>
      <c r="E91" s="62"/>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x14ac:dyDescent="0.25">
      <c r="A92" s="1"/>
      <c r="B92" s="1"/>
      <c r="C92" s="1"/>
      <c r="D92" s="1"/>
      <c r="E92" s="62"/>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x14ac:dyDescent="0.25">
      <c r="A93" s="1"/>
      <c r="B93" s="1"/>
      <c r="C93" s="1"/>
      <c r="D93" s="1"/>
      <c r="E93" s="62"/>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x14ac:dyDescent="0.25">
      <c r="A94" s="1"/>
      <c r="B94" s="1"/>
      <c r="C94" s="1"/>
      <c r="D94" s="1"/>
      <c r="E94" s="62"/>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x14ac:dyDescent="0.25">
      <c r="A95" s="1"/>
      <c r="B95" s="1"/>
      <c r="C95" s="1"/>
      <c r="D95" s="1"/>
      <c r="E95" s="62"/>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x14ac:dyDescent="0.25">
      <c r="A96" s="1"/>
      <c r="B96" s="1"/>
      <c r="C96" s="1"/>
      <c r="D96" s="1"/>
      <c r="E96" s="62"/>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x14ac:dyDescent="0.25">
      <c r="A97" s="1"/>
      <c r="B97" s="1"/>
      <c r="C97" s="1"/>
      <c r="D97" s="1"/>
      <c r="E97" s="6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x14ac:dyDescent="0.25">
      <c r="A98" s="1"/>
      <c r="B98" s="1"/>
      <c r="C98" s="1"/>
      <c r="D98" s="1"/>
      <c r="E98" s="62"/>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x14ac:dyDescent="0.25">
      <c r="A99" s="1"/>
      <c r="B99" s="1"/>
      <c r="C99" s="1"/>
      <c r="D99" s="1"/>
      <c r="E99" s="62"/>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x14ac:dyDescent="0.25">
      <c r="A100" s="1"/>
      <c r="B100" s="1"/>
      <c r="C100" s="1"/>
      <c r="D100" s="1"/>
      <c r="E100" s="62"/>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x14ac:dyDescent="0.25">
      <c r="A101" s="1"/>
      <c r="B101" s="1"/>
      <c r="C101" s="1"/>
      <c r="D101" s="1"/>
      <c r="E101" s="62"/>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x14ac:dyDescent="0.25">
      <c r="A102" s="1"/>
      <c r="B102" s="1"/>
      <c r="C102" s="1"/>
      <c r="D102" s="1"/>
      <c r="E102" s="62"/>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x14ac:dyDescent="0.25">
      <c r="A103" s="1"/>
      <c r="B103" s="1"/>
      <c r="C103" s="1"/>
      <c r="D103" s="1"/>
      <c r="E103" s="62"/>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x14ac:dyDescent="0.25">
      <c r="A104" s="1"/>
      <c r="B104" s="1"/>
      <c r="C104" s="1"/>
      <c r="D104" s="1"/>
      <c r="E104" s="62"/>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x14ac:dyDescent="0.25">
      <c r="A105" s="1"/>
      <c r="B105" s="1"/>
      <c r="C105" s="1"/>
      <c r="D105" s="1"/>
      <c r="E105" s="62"/>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x14ac:dyDescent="0.25">
      <c r="A106" s="1"/>
      <c r="B106" s="1"/>
      <c r="C106" s="1"/>
      <c r="D106" s="1"/>
      <c r="E106" s="62"/>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x14ac:dyDescent="0.25">
      <c r="A107" s="1"/>
      <c r="B107" s="1"/>
      <c r="C107" s="1"/>
      <c r="D107" s="1"/>
      <c r="E107" s="62"/>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x14ac:dyDescent="0.25">
      <c r="A108" s="1"/>
      <c r="B108" s="1"/>
      <c r="C108" s="1"/>
      <c r="D108" s="1"/>
      <c r="E108" s="62"/>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x14ac:dyDescent="0.25">
      <c r="A109" s="1"/>
      <c r="B109" s="1"/>
      <c r="C109" s="1"/>
      <c r="D109" s="1"/>
      <c r="E109" s="62"/>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x14ac:dyDescent="0.25">
      <c r="A110" s="1"/>
      <c r="B110" s="1"/>
      <c r="C110" s="1"/>
      <c r="D110" s="1"/>
      <c r="E110" s="62"/>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x14ac:dyDescent="0.25">
      <c r="A111" s="1"/>
      <c r="B111" s="1"/>
      <c r="C111" s="1"/>
      <c r="D111" s="1"/>
      <c r="E111" s="62"/>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x14ac:dyDescent="0.25">
      <c r="A112" s="1"/>
      <c r="B112" s="1"/>
      <c r="C112" s="1"/>
      <c r="D112" s="1"/>
      <c r="E112" s="62"/>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x14ac:dyDescent="0.25">
      <c r="A113" s="1"/>
      <c r="B113" s="1"/>
      <c r="C113" s="1"/>
      <c r="D113" s="1"/>
      <c r="E113" s="62"/>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x14ac:dyDescent="0.25">
      <c r="A114" s="1"/>
      <c r="B114" s="1"/>
      <c r="C114" s="1"/>
      <c r="D114" s="1"/>
      <c r="E114" s="62"/>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x14ac:dyDescent="0.25">
      <c r="A115" s="1"/>
      <c r="B115" s="1"/>
      <c r="C115" s="1"/>
      <c r="D115" s="1"/>
      <c r="E115" s="62"/>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x14ac:dyDescent="0.25">
      <c r="A116" s="1"/>
      <c r="B116" s="1"/>
      <c r="C116" s="1"/>
      <c r="D116" s="1"/>
      <c r="E116" s="62"/>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x14ac:dyDescent="0.25">
      <c r="A117" s="1"/>
      <c r="B117" s="1"/>
      <c r="C117" s="1"/>
      <c r="D117" s="1"/>
      <c r="E117" s="62"/>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x14ac:dyDescent="0.25">
      <c r="A118" s="1"/>
      <c r="B118" s="1"/>
      <c r="C118" s="1"/>
      <c r="D118" s="1"/>
      <c r="E118" s="62"/>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x14ac:dyDescent="0.25">
      <c r="A119" s="1"/>
      <c r="B119" s="1"/>
      <c r="C119" s="1"/>
      <c r="D119" s="1"/>
      <c r="E119" s="62"/>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x14ac:dyDescent="0.25">
      <c r="A120" s="1"/>
      <c r="B120" s="1"/>
      <c r="C120" s="1"/>
      <c r="D120" s="1"/>
      <c r="E120" s="62"/>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x14ac:dyDescent="0.25">
      <c r="A121" s="1"/>
      <c r="B121" s="1"/>
      <c r="C121" s="1"/>
      <c r="D121" s="1"/>
      <c r="E121" s="62"/>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x14ac:dyDescent="0.25">
      <c r="A122" s="1"/>
      <c r="B122" s="1"/>
      <c r="C122" s="1"/>
      <c r="D122" s="1"/>
      <c r="E122" s="62"/>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x14ac:dyDescent="0.25">
      <c r="A123" s="1"/>
      <c r="B123" s="1"/>
      <c r="C123" s="1"/>
      <c r="D123" s="1"/>
      <c r="E123" s="62"/>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x14ac:dyDescent="0.25">
      <c r="A124" s="1"/>
      <c r="B124" s="1"/>
      <c r="C124" s="1"/>
      <c r="D124" s="1"/>
      <c r="E124" s="62"/>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x14ac:dyDescent="0.25">
      <c r="A125" s="1"/>
      <c r="B125" s="1"/>
      <c r="C125" s="1"/>
      <c r="D125" s="1"/>
      <c r="E125" s="62"/>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x14ac:dyDescent="0.25">
      <c r="A126" s="1"/>
      <c r="B126" s="1"/>
      <c r="C126" s="1"/>
      <c r="D126" s="1"/>
      <c r="E126" s="62"/>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x14ac:dyDescent="0.25">
      <c r="A127" s="1"/>
      <c r="B127" s="1"/>
      <c r="C127" s="1"/>
      <c r="D127" s="1"/>
      <c r="E127" s="62"/>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x14ac:dyDescent="0.25">
      <c r="A128" s="1"/>
      <c r="B128" s="1"/>
      <c r="C128" s="1"/>
      <c r="D128" s="1"/>
      <c r="E128" s="62"/>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x14ac:dyDescent="0.25">
      <c r="A129" s="1"/>
      <c r="B129" s="1"/>
      <c r="C129" s="1"/>
      <c r="D129" s="1"/>
      <c r="E129" s="62"/>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x14ac:dyDescent="0.25">
      <c r="A130" s="1"/>
      <c r="B130" s="1"/>
      <c r="C130" s="1"/>
      <c r="D130" s="1"/>
      <c r="E130" s="62"/>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x14ac:dyDescent="0.25">
      <c r="A131" s="1"/>
      <c r="B131" s="1"/>
      <c r="C131" s="1"/>
      <c r="D131" s="1"/>
      <c r="E131" s="62"/>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x14ac:dyDescent="0.25">
      <c r="A132" s="1"/>
      <c r="B132" s="1"/>
      <c r="C132" s="1"/>
      <c r="D132" s="1"/>
      <c r="E132" s="62"/>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x14ac:dyDescent="0.25">
      <c r="A133" s="1"/>
      <c r="B133" s="1"/>
      <c r="C133" s="1"/>
      <c r="D133" s="1"/>
      <c r="E133" s="62"/>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x14ac:dyDescent="0.25">
      <c r="A134" s="1"/>
      <c r="B134" s="1"/>
      <c r="C134" s="1"/>
      <c r="D134" s="1"/>
      <c r="E134" s="62"/>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x14ac:dyDescent="0.25">
      <c r="A135" s="1"/>
      <c r="B135" s="1"/>
      <c r="C135" s="1"/>
      <c r="D135" s="1"/>
      <c r="E135" s="62"/>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x14ac:dyDescent="0.25">
      <c r="A136" s="1"/>
      <c r="B136" s="1"/>
      <c r="C136" s="1"/>
      <c r="D136" s="1"/>
      <c r="E136" s="62"/>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x14ac:dyDescent="0.25">
      <c r="A137" s="1"/>
      <c r="B137" s="1"/>
      <c r="C137" s="1"/>
      <c r="D137" s="1"/>
      <c r="E137" s="62"/>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x14ac:dyDescent="0.25">
      <c r="A138" s="1"/>
      <c r="B138" s="1"/>
      <c r="C138" s="1"/>
      <c r="D138" s="1"/>
      <c r="E138" s="62"/>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x14ac:dyDescent="0.25">
      <c r="A139" s="1"/>
      <c r="B139" s="1"/>
      <c r="C139" s="1"/>
      <c r="D139" s="1"/>
      <c r="E139" s="62"/>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x14ac:dyDescent="0.25">
      <c r="A140" s="1"/>
      <c r="B140" s="1"/>
      <c r="C140" s="1"/>
      <c r="D140" s="1"/>
      <c r="E140" s="62"/>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x14ac:dyDescent="0.25">
      <c r="A141" s="1"/>
      <c r="B141" s="1"/>
      <c r="C141" s="1"/>
      <c r="D141" s="1"/>
      <c r="E141" s="62"/>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x14ac:dyDescent="0.25">
      <c r="A142" s="1"/>
      <c r="B142" s="1"/>
      <c r="C142" s="1"/>
      <c r="D142" s="1"/>
      <c r="E142" s="62"/>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x14ac:dyDescent="0.25">
      <c r="A143" s="1"/>
      <c r="B143" s="1"/>
      <c r="C143" s="1"/>
      <c r="D143" s="1"/>
      <c r="E143" s="62"/>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1:54" x14ac:dyDescent="0.25">
      <c r="A144" s="1"/>
      <c r="B144" s="1"/>
      <c r="C144" s="1"/>
      <c r="D144" s="1"/>
      <c r="E144" s="62"/>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row>
    <row r="145" spans="1:54" x14ac:dyDescent="0.25">
      <c r="A145" s="1"/>
      <c r="B145" s="1"/>
      <c r="C145" s="1"/>
      <c r="D145" s="1"/>
      <c r="E145" s="62"/>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x14ac:dyDescent="0.25">
      <c r="A146" s="1"/>
      <c r="B146" s="1"/>
      <c r="C146" s="1"/>
      <c r="D146" s="1"/>
      <c r="E146" s="62"/>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54" x14ac:dyDescent="0.25">
      <c r="A147" s="1"/>
      <c r="B147" s="1"/>
      <c r="C147" s="1"/>
      <c r="D147" s="1"/>
      <c r="E147" s="62"/>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row>
    <row r="148" spans="1:54" x14ac:dyDescent="0.25">
      <c r="A148" s="1"/>
      <c r="B148" s="1"/>
      <c r="C148" s="1"/>
      <c r="D148" s="1"/>
      <c r="E148" s="62"/>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row>
    <row r="149" spans="1:54" x14ac:dyDescent="0.25">
      <c r="A149" s="1"/>
      <c r="B149" s="1"/>
      <c r="C149" s="1"/>
      <c r="D149" s="1"/>
      <c r="E149" s="62"/>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row>
    <row r="150" spans="1:54" x14ac:dyDescent="0.25">
      <c r="A150" s="1"/>
      <c r="B150" s="1"/>
      <c r="C150" s="1"/>
      <c r="D150" s="1"/>
      <c r="E150" s="62"/>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row>
    <row r="151" spans="1:54" x14ac:dyDescent="0.25">
      <c r="A151" s="1"/>
      <c r="B151" s="1"/>
      <c r="C151" s="1"/>
      <c r="D151" s="1"/>
      <c r="E151" s="62"/>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row>
    <row r="152" spans="1:54" x14ac:dyDescent="0.25">
      <c r="A152" s="1"/>
      <c r="B152" s="1"/>
      <c r="C152" s="1"/>
      <c r="D152" s="1"/>
      <c r="E152" s="62"/>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row>
    <row r="153" spans="1:54" x14ac:dyDescent="0.25">
      <c r="A153" s="1"/>
      <c r="B153" s="1"/>
      <c r="C153" s="1"/>
      <c r="D153" s="1"/>
      <c r="E153" s="62"/>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row>
    <row r="154" spans="1:54" x14ac:dyDescent="0.25">
      <c r="A154" s="1"/>
      <c r="B154" s="1"/>
      <c r="C154" s="1"/>
      <c r="D154" s="1"/>
      <c r="E154" s="62"/>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54" x14ac:dyDescent="0.25">
      <c r="A155" s="1"/>
      <c r="B155" s="1"/>
      <c r="C155" s="1"/>
      <c r="D155" s="1"/>
      <c r="E155" s="62"/>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54" x14ac:dyDescent="0.25">
      <c r="A156" s="1"/>
      <c r="B156" s="1"/>
      <c r="C156" s="1"/>
      <c r="D156" s="1"/>
      <c r="E156" s="62"/>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row>
    <row r="157" spans="1:54" x14ac:dyDescent="0.25">
      <c r="A157" s="1"/>
      <c r="B157" s="1"/>
      <c r="C157" s="1"/>
      <c r="D157" s="1"/>
      <c r="E157" s="62"/>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row>
    <row r="158" spans="1:54" x14ac:dyDescent="0.25">
      <c r="A158" s="1"/>
      <c r="B158" s="1"/>
      <c r="C158" s="1"/>
      <c r="D158" s="1"/>
      <c r="E158" s="62"/>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row>
    <row r="159" spans="1:54" x14ac:dyDescent="0.25">
      <c r="A159" s="1"/>
      <c r="B159" s="1"/>
      <c r="C159" s="1"/>
      <c r="D159" s="1"/>
      <c r="E159" s="62"/>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row>
    <row r="160" spans="1:54" x14ac:dyDescent="0.25">
      <c r="A160" s="1"/>
      <c r="B160" s="1"/>
      <c r="C160" s="1"/>
      <c r="D160" s="1"/>
      <c r="E160" s="62"/>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row>
    <row r="161" spans="1:54" x14ac:dyDescent="0.25">
      <c r="A161" s="1"/>
      <c r="B161" s="1"/>
      <c r="C161" s="1"/>
      <c r="D161" s="1"/>
      <c r="E161" s="62"/>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row>
    <row r="162" spans="1:54" x14ac:dyDescent="0.25">
      <c r="A162" s="1"/>
      <c r="B162" s="1"/>
      <c r="C162" s="1"/>
      <c r="D162" s="1"/>
      <c r="E162" s="62"/>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row>
    <row r="163" spans="1:54" x14ac:dyDescent="0.25">
      <c r="A163" s="1"/>
      <c r="B163" s="1"/>
      <c r="C163" s="1"/>
      <c r="D163" s="1"/>
      <c r="E163" s="62"/>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row>
    <row r="164" spans="1:54" x14ac:dyDescent="0.25">
      <c r="A164" s="1"/>
      <c r="B164" s="1"/>
      <c r="C164" s="1"/>
      <c r="D164" s="1"/>
      <c r="E164" s="62"/>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54" x14ac:dyDescent="0.25">
      <c r="A165" s="1"/>
      <c r="B165" s="1"/>
      <c r="C165" s="1"/>
      <c r="D165" s="1"/>
      <c r="E165" s="6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54" x14ac:dyDescent="0.25">
      <c r="A166" s="1"/>
      <c r="B166" s="1"/>
      <c r="C166" s="1"/>
      <c r="D166" s="1"/>
      <c r="E166" s="62"/>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row>
    <row r="167" spans="1:54" x14ac:dyDescent="0.25">
      <c r="A167" s="1"/>
      <c r="B167" s="1"/>
      <c r="C167" s="1"/>
      <c r="D167" s="1"/>
      <c r="E167" s="62"/>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row>
    <row r="168" spans="1:54" x14ac:dyDescent="0.25">
      <c r="A168" s="1"/>
      <c r="B168" s="1"/>
      <c r="C168" s="1"/>
      <c r="D168" s="1"/>
      <c r="E168" s="62"/>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row>
    <row r="169" spans="1:54" x14ac:dyDescent="0.25">
      <c r="A169" s="1"/>
      <c r="B169" s="1"/>
      <c r="C169" s="1"/>
      <c r="D169" s="1"/>
      <c r="E169" s="62"/>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row>
    <row r="170" spans="1:54" x14ac:dyDescent="0.25">
      <c r="A170" s="1"/>
      <c r="B170" s="1"/>
      <c r="C170" s="1"/>
      <c r="D170" s="1"/>
      <c r="E170" s="62"/>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row>
    <row r="171" spans="1:54" x14ac:dyDescent="0.25">
      <c r="A171" s="1"/>
      <c r="B171" s="1"/>
      <c r="C171" s="1"/>
      <c r="D171" s="1"/>
      <c r="E171" s="62"/>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row>
    <row r="172" spans="1:54" x14ac:dyDescent="0.25">
      <c r="A172" s="1"/>
      <c r="B172" s="1"/>
      <c r="C172" s="1"/>
      <c r="D172" s="1"/>
      <c r="E172" s="62"/>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row>
    <row r="173" spans="1:54" x14ac:dyDescent="0.25">
      <c r="A173" s="1"/>
      <c r="B173" s="1"/>
      <c r="C173" s="1"/>
      <c r="D173" s="1"/>
      <c r="E173" s="62"/>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row>
    <row r="174" spans="1:54" x14ac:dyDescent="0.25">
      <c r="A174" s="1"/>
      <c r="B174" s="1"/>
      <c r="C174" s="1"/>
      <c r="D174" s="1"/>
      <c r="E174" s="62"/>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row>
    <row r="175" spans="1:54" x14ac:dyDescent="0.25">
      <c r="A175" s="1"/>
      <c r="B175" s="1"/>
      <c r="C175" s="1"/>
      <c r="D175" s="1"/>
      <c r="E175" s="62"/>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row>
    <row r="176" spans="1:54" x14ac:dyDescent="0.25">
      <c r="A176" s="1"/>
      <c r="B176" s="1"/>
      <c r="C176" s="1"/>
      <c r="D176" s="1"/>
      <c r="E176" s="62"/>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row>
    <row r="177" spans="1:54" x14ac:dyDescent="0.25">
      <c r="A177" s="1"/>
      <c r="B177" s="1"/>
      <c r="C177" s="1"/>
      <c r="D177" s="1"/>
      <c r="E177" s="62"/>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row>
    <row r="178" spans="1:54" x14ac:dyDescent="0.25">
      <c r="A178" s="1"/>
      <c r="B178" s="1"/>
      <c r="C178" s="1"/>
      <c r="D178" s="1"/>
      <c r="E178" s="62"/>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row>
    <row r="179" spans="1:54" x14ac:dyDescent="0.25">
      <c r="A179" s="1"/>
      <c r="B179" s="1"/>
      <c r="C179" s="1"/>
      <c r="D179" s="1"/>
      <c r="E179" s="62"/>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row>
    <row r="180" spans="1:54" x14ac:dyDescent="0.25">
      <c r="A180" s="1"/>
      <c r="B180" s="1"/>
      <c r="C180" s="1"/>
      <c r="D180" s="1"/>
      <c r="E180" s="62"/>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row>
    <row r="181" spans="1:54" x14ac:dyDescent="0.25">
      <c r="A181" s="1"/>
      <c r="B181" s="1"/>
      <c r="C181" s="1"/>
      <c r="D181" s="1"/>
      <c r="E181" s="62"/>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row>
    <row r="182" spans="1:54" x14ac:dyDescent="0.25">
      <c r="A182" s="1"/>
      <c r="B182" s="1"/>
      <c r="C182" s="1"/>
      <c r="D182" s="1"/>
      <c r="E182" s="62"/>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row>
    <row r="183" spans="1:54" x14ac:dyDescent="0.25">
      <c r="A183" s="1"/>
      <c r="B183" s="1"/>
      <c r="C183" s="1"/>
      <c r="D183" s="1"/>
      <c r="E183" s="62"/>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row>
    <row r="184" spans="1:54" x14ac:dyDescent="0.25">
      <c r="A184" s="1"/>
      <c r="B184" s="1"/>
      <c r="C184" s="1"/>
      <c r="D184" s="1"/>
      <c r="E184" s="62"/>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row>
    <row r="185" spans="1:54" x14ac:dyDescent="0.25">
      <c r="A185" s="1"/>
      <c r="B185" s="1"/>
      <c r="C185" s="1"/>
      <c r="D185" s="1"/>
      <c r="E185" s="62"/>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row>
    <row r="186" spans="1:54" x14ac:dyDescent="0.25">
      <c r="A186" s="1"/>
      <c r="B186" s="1"/>
      <c r="C186" s="1"/>
      <c r="D186" s="1"/>
      <c r="E186" s="62"/>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row>
    <row r="187" spans="1:54" x14ac:dyDescent="0.25">
      <c r="A187" s="1"/>
      <c r="B187" s="1"/>
      <c r="C187" s="1"/>
      <c r="D187" s="1"/>
      <c r="E187" s="62"/>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row>
    <row r="188" spans="1:54" x14ac:dyDescent="0.25">
      <c r="A188" s="1"/>
      <c r="B188" s="1"/>
      <c r="C188" s="1"/>
      <c r="D188" s="1"/>
      <c r="E188" s="62"/>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row>
    <row r="189" spans="1:54" x14ac:dyDescent="0.25">
      <c r="A189" s="1"/>
      <c r="B189" s="1"/>
      <c r="C189" s="1"/>
      <c r="D189" s="1"/>
      <c r="E189" s="62"/>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row>
    <row r="190" spans="1:54" x14ac:dyDescent="0.25">
      <c r="A190" s="1"/>
      <c r="B190" s="1"/>
      <c r="C190" s="1"/>
      <c r="D190" s="1"/>
      <c r="E190" s="62"/>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row>
    <row r="191" spans="1:54" x14ac:dyDescent="0.25">
      <c r="A191" s="1"/>
      <c r="B191" s="1"/>
      <c r="C191" s="1"/>
      <c r="D191" s="1"/>
      <c r="E191" s="62"/>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row>
    <row r="192" spans="1:54" x14ac:dyDescent="0.25">
      <c r="A192" s="1"/>
      <c r="B192" s="1"/>
      <c r="C192" s="1"/>
      <c r="D192" s="1"/>
      <c r="E192" s="62"/>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row>
    <row r="193" spans="1:54" x14ac:dyDescent="0.25">
      <c r="A193" s="1"/>
      <c r="B193" s="1"/>
      <c r="C193" s="1"/>
      <c r="D193" s="1"/>
      <c r="E193" s="62"/>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row>
    <row r="194" spans="1:54" x14ac:dyDescent="0.25">
      <c r="A194" s="1"/>
      <c r="B194" s="1"/>
      <c r="C194" s="1"/>
      <c r="D194" s="1"/>
      <c r="E194" s="62"/>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row>
    <row r="195" spans="1:54" x14ac:dyDescent="0.25">
      <c r="A195" s="1"/>
      <c r="B195" s="1"/>
      <c r="C195" s="1"/>
      <c r="D195" s="1"/>
      <c r="E195" s="62"/>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170"/>
  <sheetViews>
    <sheetView zoomScale="90" zoomScaleNormal="90" workbookViewId="0">
      <selection activeCell="F20" sqref="F20"/>
    </sheetView>
  </sheetViews>
  <sheetFormatPr baseColWidth="10" defaultColWidth="9.140625" defaultRowHeight="15" x14ac:dyDescent="0.25"/>
  <cols>
    <col min="1" max="1" width="33.42578125" customWidth="1"/>
    <col min="2" max="5" width="18" customWidth="1"/>
    <col min="6" max="6" width="15.5703125" customWidth="1"/>
    <col min="7" max="7" width="13.85546875" customWidth="1"/>
    <col min="8" max="8" width="26.140625" customWidth="1"/>
    <col min="9" max="9" width="15.85546875" customWidth="1"/>
    <col min="10" max="10" width="20.42578125" customWidth="1"/>
  </cols>
  <sheetData>
    <row r="1" spans="1:50" x14ac:dyDescent="0.25">
      <c r="A1" s="115" t="s">
        <v>101</v>
      </c>
      <c r="B1" s="115" t="s">
        <v>190</v>
      </c>
    </row>
    <row r="2" spans="1:50" x14ac:dyDescent="0.25">
      <c r="A2" s="110" t="s">
        <v>163</v>
      </c>
      <c r="B2" s="108" t="s">
        <v>144</v>
      </c>
    </row>
    <row r="3" spans="1:50" x14ac:dyDescent="0.25">
      <c r="A3" s="110" t="s">
        <v>164</v>
      </c>
      <c r="B3" s="108" t="s">
        <v>146</v>
      </c>
    </row>
    <row r="6" spans="1:50" s="1" customFormat="1" ht="29.1" customHeight="1" x14ac:dyDescent="0.25">
      <c r="A6" s="84" t="s">
        <v>0</v>
      </c>
      <c r="B6" s="3" t="s">
        <v>88</v>
      </c>
      <c r="C6" s="3" t="s">
        <v>88</v>
      </c>
      <c r="D6" s="3" t="s">
        <v>88</v>
      </c>
      <c r="E6" s="3" t="s">
        <v>17</v>
      </c>
      <c r="F6" s="3" t="s">
        <v>17</v>
      </c>
      <c r="G6" s="3" t="s">
        <v>17</v>
      </c>
      <c r="H6" s="77" t="s">
        <v>17</v>
      </c>
      <c r="I6" s="77" t="s">
        <v>93</v>
      </c>
      <c r="J6" s="144" t="s">
        <v>136</v>
      </c>
    </row>
    <row r="7" spans="1:50" s="1" customFormat="1" ht="29.1" customHeight="1" x14ac:dyDescent="0.25">
      <c r="A7" s="85"/>
      <c r="B7" s="2" t="s">
        <v>14</v>
      </c>
      <c r="C7" s="2" t="s">
        <v>15</v>
      </c>
      <c r="D7" s="2" t="s">
        <v>16</v>
      </c>
      <c r="E7" s="2" t="s">
        <v>14</v>
      </c>
      <c r="F7" s="2" t="s">
        <v>15</v>
      </c>
      <c r="G7" s="2" t="s">
        <v>16</v>
      </c>
      <c r="H7" s="89"/>
      <c r="I7" s="78"/>
      <c r="J7" s="144"/>
    </row>
    <row r="8" spans="1:50" s="1" customFormat="1" x14ac:dyDescent="0.25">
      <c r="A8" s="20" t="s">
        <v>18</v>
      </c>
      <c r="B8" s="21">
        <f>E8</f>
        <v>590.39</v>
      </c>
      <c r="C8" s="21">
        <f>F8/21</f>
        <v>6.8571428571428575E-2</v>
      </c>
      <c r="D8" s="21">
        <f>G8/310</f>
        <v>1.1032258064516128E-2</v>
      </c>
      <c r="E8" s="21">
        <v>590.39</v>
      </c>
      <c r="F8" s="21">
        <v>1.44</v>
      </c>
      <c r="G8" s="21">
        <v>3.42</v>
      </c>
      <c r="H8" s="21">
        <v>595.24</v>
      </c>
      <c r="I8" s="106" t="s">
        <v>144</v>
      </c>
      <c r="J8" s="83" t="s">
        <v>138</v>
      </c>
    </row>
    <row r="9" spans="1:50" s="1" customFormat="1" ht="30" x14ac:dyDescent="0.25">
      <c r="A9" s="15" t="s">
        <v>19</v>
      </c>
      <c r="B9" s="16">
        <f t="shared" ref="B9:B13" si="0">E9</f>
        <v>557.57000000000005</v>
      </c>
      <c r="C9" s="51">
        <f t="shared" ref="C9:C13" si="1">F9/21</f>
        <v>6.0952380952380952E-2</v>
      </c>
      <c r="D9" s="54">
        <f t="shared" ref="D9:D13" si="2">G9/310</f>
        <v>9.6129032258064507E-3</v>
      </c>
      <c r="E9" s="16">
        <v>557.57000000000005</v>
      </c>
      <c r="F9" s="16">
        <v>1.28</v>
      </c>
      <c r="G9" s="16">
        <v>2.98</v>
      </c>
      <c r="H9" s="17">
        <v>561.83000000000004</v>
      </c>
      <c r="I9" s="106" t="s">
        <v>144</v>
      </c>
      <c r="J9" s="106" t="s">
        <v>145</v>
      </c>
    </row>
    <row r="10" spans="1:50" s="1" customFormat="1" x14ac:dyDescent="0.25">
      <c r="A10" s="4" t="s">
        <v>20</v>
      </c>
      <c r="B10" s="50">
        <f t="shared" si="0"/>
        <v>557.57000000000005</v>
      </c>
      <c r="C10" s="52">
        <f t="shared" si="1"/>
        <v>6.0952380952380952E-2</v>
      </c>
      <c r="D10" s="55">
        <f t="shared" si="2"/>
        <v>9.6129032258064507E-3</v>
      </c>
      <c r="E10" s="9">
        <v>557.57000000000005</v>
      </c>
      <c r="F10" s="9">
        <v>1.28</v>
      </c>
      <c r="G10" s="9">
        <v>2.98</v>
      </c>
      <c r="H10" s="10">
        <v>561.83000000000004</v>
      </c>
      <c r="I10" s="106" t="s">
        <v>144</v>
      </c>
      <c r="J10" s="106" t="s">
        <v>145</v>
      </c>
    </row>
    <row r="11" spans="1:50" s="1" customFormat="1" x14ac:dyDescent="0.25">
      <c r="A11" s="15" t="s">
        <v>21</v>
      </c>
      <c r="B11" s="16">
        <f t="shared" si="0"/>
        <v>32.82</v>
      </c>
      <c r="C11" s="51">
        <f t="shared" si="1"/>
        <v>2.8571428571428571E-3</v>
      </c>
      <c r="D11" s="54">
        <f t="shared" si="2"/>
        <v>8.3870967741935486E-4</v>
      </c>
      <c r="E11" s="16">
        <v>32.82</v>
      </c>
      <c r="F11" s="16">
        <v>0.06</v>
      </c>
      <c r="G11" s="16">
        <v>0.26</v>
      </c>
      <c r="H11" s="18">
        <v>33.14</v>
      </c>
      <c r="I11" s="106" t="s">
        <v>144</v>
      </c>
      <c r="J11" s="106" t="s">
        <v>145</v>
      </c>
    </row>
    <row r="12" spans="1:50" s="1" customFormat="1" ht="30" x14ac:dyDescent="0.25">
      <c r="A12" s="15" t="s">
        <v>22</v>
      </c>
      <c r="B12" s="16" t="str">
        <f>E12</f>
        <v>15.90*</v>
      </c>
      <c r="C12" s="51">
        <f t="shared" si="1"/>
        <v>4.2857142857142859E-3</v>
      </c>
      <c r="D12" s="54">
        <f t="shared" si="2"/>
        <v>5.8064516129032254E-4</v>
      </c>
      <c r="E12" s="19" t="s">
        <v>97</v>
      </c>
      <c r="F12" s="16">
        <v>0.09</v>
      </c>
      <c r="G12" s="16">
        <v>0.18</v>
      </c>
      <c r="H12" s="17">
        <v>0.27</v>
      </c>
      <c r="I12" s="106" t="s">
        <v>144</v>
      </c>
      <c r="J12" s="106" t="s">
        <v>145</v>
      </c>
    </row>
    <row r="13" spans="1:50" s="1" customFormat="1" ht="30" x14ac:dyDescent="0.25">
      <c r="A13" s="4" t="s">
        <v>23</v>
      </c>
      <c r="B13" s="50" t="str">
        <f t="shared" si="0"/>
        <v xml:space="preserve">15.90*             </v>
      </c>
      <c r="C13" s="52">
        <f t="shared" si="1"/>
        <v>4.2857142857142859E-3</v>
      </c>
      <c r="D13" s="55">
        <f t="shared" si="2"/>
        <v>5.8064516129032254E-4</v>
      </c>
      <c r="E13" s="9" t="s">
        <v>4</v>
      </c>
      <c r="F13" s="9">
        <v>0.09</v>
      </c>
      <c r="G13" s="9">
        <v>0.18</v>
      </c>
      <c r="H13" s="10">
        <v>0.27</v>
      </c>
      <c r="I13" s="106" t="s">
        <v>144</v>
      </c>
      <c r="J13" s="106" t="s">
        <v>145</v>
      </c>
    </row>
    <row r="14" spans="1:50" s="1" customFormat="1" x14ac:dyDescent="0.25">
      <c r="A14" s="28" t="s">
        <v>47</v>
      </c>
      <c r="B14" s="28"/>
      <c r="C14" s="28"/>
      <c r="D14" s="28"/>
    </row>
    <row r="15" spans="1:50" x14ac:dyDescent="0.25">
      <c r="A15" s="28" t="s">
        <v>49</v>
      </c>
      <c r="B15" s="28"/>
      <c r="C15" s="28"/>
      <c r="D15" s="28"/>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B18" s="1"/>
      <c r="C18" s="1"/>
      <c r="D18" s="1"/>
      <c r="E18" s="8"/>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sheetData>
  <mergeCells count="1">
    <mergeCell ref="J6:J7"/>
  </mergeCells>
  <hyperlinks>
    <hyperlink ref="I8" r:id="rId1"/>
    <hyperlink ref="I9" r:id="rId2"/>
    <hyperlink ref="I10" r:id="rId3"/>
    <hyperlink ref="I11" r:id="rId4"/>
    <hyperlink ref="I12" r:id="rId5"/>
    <hyperlink ref="I13" r:id="rId6"/>
    <hyperlink ref="J9" r:id="rId7"/>
    <hyperlink ref="J10" r:id="rId8"/>
    <hyperlink ref="J11" r:id="rId9"/>
    <hyperlink ref="J12" r:id="rId10"/>
    <hyperlink ref="J13" r:id="rId11"/>
    <hyperlink ref="B3" r:id="rId12"/>
    <hyperlink ref="B2" r:id="rId13"/>
  </hyperlinks>
  <pageMargins left="0.7" right="0.7" top="0.75" bottom="0.75" header="0.3" footer="0.3"/>
  <pageSetup orientation="portrait"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65"/>
  <sheetViews>
    <sheetView zoomScale="90" zoomScaleNormal="90" workbookViewId="0">
      <selection activeCell="F20" sqref="F20"/>
    </sheetView>
  </sheetViews>
  <sheetFormatPr baseColWidth="10" defaultColWidth="9.140625" defaultRowHeight="15" x14ac:dyDescent="0.25"/>
  <cols>
    <col min="1" max="1" width="33.42578125" customWidth="1"/>
    <col min="2" max="5" width="18" customWidth="1"/>
    <col min="6" max="6" width="15.5703125" customWidth="1"/>
    <col min="7" max="7" width="13.85546875" customWidth="1"/>
    <col min="8" max="8" width="26.140625" customWidth="1"/>
    <col min="9" max="9" width="20.140625" customWidth="1"/>
    <col min="10" max="10" width="20.85546875" customWidth="1"/>
  </cols>
  <sheetData>
    <row r="1" spans="1:50" s="1" customFormat="1" ht="29.1" customHeight="1" x14ac:dyDescent="0.25">
      <c r="A1" s="84" t="s">
        <v>0</v>
      </c>
      <c r="B1" s="3" t="s">
        <v>88</v>
      </c>
      <c r="C1" s="3" t="s">
        <v>88</v>
      </c>
      <c r="D1" s="3" t="s">
        <v>88</v>
      </c>
      <c r="E1" s="3" t="s">
        <v>17</v>
      </c>
      <c r="F1" s="3" t="s">
        <v>17</v>
      </c>
      <c r="G1" s="3" t="s">
        <v>17</v>
      </c>
      <c r="H1" s="77" t="s">
        <v>17</v>
      </c>
      <c r="I1" s="77" t="s">
        <v>93</v>
      </c>
      <c r="J1" s="77" t="s">
        <v>136</v>
      </c>
    </row>
    <row r="2" spans="1:50" s="1" customFormat="1" ht="29.1" customHeight="1" x14ac:dyDescent="0.25">
      <c r="A2" s="85"/>
      <c r="B2" s="2" t="s">
        <v>14</v>
      </c>
      <c r="C2" s="2" t="s">
        <v>15</v>
      </c>
      <c r="D2" s="2" t="s">
        <v>16</v>
      </c>
      <c r="E2" s="2" t="s">
        <v>14</v>
      </c>
      <c r="F2" s="2" t="s">
        <v>15</v>
      </c>
      <c r="G2" s="2" t="s">
        <v>16</v>
      </c>
      <c r="H2" s="89"/>
      <c r="I2" s="89"/>
      <c r="J2" s="89"/>
    </row>
    <row r="3" spans="1:50" s="1" customFormat="1" ht="30" x14ac:dyDescent="0.25">
      <c r="A3" s="20" t="s">
        <v>24</v>
      </c>
      <c r="B3" s="21">
        <f>E3</f>
        <v>1090.33</v>
      </c>
      <c r="C3" s="46">
        <f>F3/21</f>
        <v>0.55380952380952386</v>
      </c>
      <c r="D3" s="46">
        <f>G3/310</f>
        <v>7.5354838709677421E-2</v>
      </c>
      <c r="E3" s="21">
        <f>SUM(E4:E10)</f>
        <v>1090.33</v>
      </c>
      <c r="F3" s="21">
        <f t="shared" ref="F3:H3" si="0">SUM(F4:F10)</f>
        <v>11.63</v>
      </c>
      <c r="G3" s="21">
        <f t="shared" si="0"/>
        <v>23.36</v>
      </c>
      <c r="H3" s="21">
        <f t="shared" si="0"/>
        <v>1125.31</v>
      </c>
      <c r="I3" s="106" t="s">
        <v>144</v>
      </c>
      <c r="J3" s="83" t="s">
        <v>138</v>
      </c>
    </row>
    <row r="4" spans="1:50" s="1" customFormat="1" x14ac:dyDescent="0.25">
      <c r="A4" s="15" t="s">
        <v>25</v>
      </c>
      <c r="B4" s="42">
        <f t="shared" ref="B4:B10" si="1">E4</f>
        <v>55.09</v>
      </c>
      <c r="C4" s="45">
        <f t="shared" ref="C4:C10" si="2">F4/21</f>
        <v>1.9047619047619048E-3</v>
      </c>
      <c r="D4" s="44">
        <f t="shared" ref="D4:D10" si="3">G4/310</f>
        <v>4.1935483870967743E-4</v>
      </c>
      <c r="E4" s="16">
        <v>55.09</v>
      </c>
      <c r="F4" s="16">
        <v>0.04</v>
      </c>
      <c r="G4" s="16">
        <v>0.13</v>
      </c>
      <c r="H4" s="17">
        <v>55.27</v>
      </c>
      <c r="I4" s="106" t="s">
        <v>144</v>
      </c>
      <c r="J4" s="106" t="s">
        <v>145</v>
      </c>
    </row>
    <row r="5" spans="1:50" s="1" customFormat="1" x14ac:dyDescent="0.25">
      <c r="A5" s="15" t="s">
        <v>26</v>
      </c>
      <c r="B5" s="42">
        <f t="shared" si="1"/>
        <v>21.97</v>
      </c>
      <c r="C5" s="45">
        <f t="shared" si="2"/>
        <v>9.5238095238095238E-4</v>
      </c>
      <c r="D5" s="44">
        <f t="shared" si="3"/>
        <v>1.6129032258064516E-4</v>
      </c>
      <c r="E5" s="16">
        <v>21.97</v>
      </c>
      <c r="F5" s="16">
        <v>0.02</v>
      </c>
      <c r="G5" s="16">
        <v>0.05</v>
      </c>
      <c r="H5" s="17">
        <v>22.04</v>
      </c>
      <c r="I5" s="106" t="s">
        <v>144</v>
      </c>
      <c r="J5" s="106" t="s">
        <v>145</v>
      </c>
    </row>
    <row r="6" spans="1:50" s="1" customFormat="1" ht="30" x14ac:dyDescent="0.25">
      <c r="A6" s="15" t="s">
        <v>27</v>
      </c>
      <c r="B6" s="42">
        <f t="shared" si="1"/>
        <v>437.76</v>
      </c>
      <c r="C6" s="48">
        <f t="shared" si="2"/>
        <v>0.41619047619047622</v>
      </c>
      <c r="D6" s="45">
        <f t="shared" si="3"/>
        <v>5.6387096774193547E-2</v>
      </c>
      <c r="E6" s="16">
        <v>437.76</v>
      </c>
      <c r="F6" s="16">
        <v>8.74</v>
      </c>
      <c r="G6" s="16">
        <v>17.48</v>
      </c>
      <c r="H6" s="17">
        <v>463.98</v>
      </c>
      <c r="I6" s="106" t="s">
        <v>144</v>
      </c>
      <c r="J6" s="106" t="s">
        <v>145</v>
      </c>
    </row>
    <row r="7" spans="1:50" s="1" customFormat="1" ht="30" x14ac:dyDescent="0.25">
      <c r="A7" s="15" t="s">
        <v>28</v>
      </c>
      <c r="B7" s="42">
        <f t="shared" si="1"/>
        <v>9.9600000000000009</v>
      </c>
      <c r="C7" s="48">
        <f t="shared" si="2"/>
        <v>0.10714285714285714</v>
      </c>
      <c r="D7" s="45">
        <f t="shared" si="3"/>
        <v>1.429032258064516E-2</v>
      </c>
      <c r="E7" s="16">
        <v>9.9600000000000009</v>
      </c>
      <c r="F7" s="16">
        <v>2.25</v>
      </c>
      <c r="G7" s="16">
        <v>4.43</v>
      </c>
      <c r="H7" s="17">
        <v>16.63</v>
      </c>
      <c r="I7" s="106" t="s">
        <v>144</v>
      </c>
      <c r="J7" s="106" t="s">
        <v>145</v>
      </c>
    </row>
    <row r="8" spans="1:50" s="1" customFormat="1" x14ac:dyDescent="0.25">
      <c r="A8" s="15" t="s">
        <v>29</v>
      </c>
      <c r="B8" s="42">
        <f t="shared" si="1"/>
        <v>52.75</v>
      </c>
      <c r="C8" s="45">
        <f t="shared" si="2"/>
        <v>7.1428571428571426E-3</v>
      </c>
      <c r="D8" s="44">
        <f t="shared" si="3"/>
        <v>4.1935483870967743E-4</v>
      </c>
      <c r="E8" s="16">
        <v>52.75</v>
      </c>
      <c r="F8" s="16">
        <v>0.15</v>
      </c>
      <c r="G8" s="16">
        <v>0.13</v>
      </c>
      <c r="H8" s="17">
        <v>53.03</v>
      </c>
      <c r="I8" s="106" t="s">
        <v>144</v>
      </c>
      <c r="J8" s="106" t="s">
        <v>145</v>
      </c>
    </row>
    <row r="9" spans="1:50" s="1" customFormat="1" x14ac:dyDescent="0.25">
      <c r="A9" s="15" t="s">
        <v>30</v>
      </c>
      <c r="B9" s="42">
        <f t="shared" si="1"/>
        <v>46.76</v>
      </c>
      <c r="C9" s="45">
        <f t="shared" si="2"/>
        <v>1.9047619047619048E-3</v>
      </c>
      <c r="D9" s="44">
        <f t="shared" si="3"/>
        <v>3.2258064516129032E-4</v>
      </c>
      <c r="E9" s="16">
        <v>46.76</v>
      </c>
      <c r="F9" s="16">
        <v>0.04</v>
      </c>
      <c r="G9" s="16">
        <v>0.1</v>
      </c>
      <c r="H9" s="17">
        <v>46.9</v>
      </c>
      <c r="I9" s="106" t="s">
        <v>144</v>
      </c>
      <c r="J9" s="106" t="s">
        <v>145</v>
      </c>
    </row>
    <row r="10" spans="1:50" x14ac:dyDescent="0.25">
      <c r="A10" s="15" t="s">
        <v>31</v>
      </c>
      <c r="B10" s="42">
        <f t="shared" si="1"/>
        <v>466.04</v>
      </c>
      <c r="C10" s="48">
        <f t="shared" si="2"/>
        <v>1.8571428571428572E-2</v>
      </c>
      <c r="D10" s="45">
        <f t="shared" si="3"/>
        <v>3.3548387096774194E-3</v>
      </c>
      <c r="E10" s="16">
        <v>466.04</v>
      </c>
      <c r="F10" s="16">
        <v>0.39</v>
      </c>
      <c r="G10" s="16">
        <v>1.04</v>
      </c>
      <c r="H10" s="17">
        <v>467.46</v>
      </c>
      <c r="I10" s="106" t="s">
        <v>144</v>
      </c>
      <c r="J10" s="106" t="s">
        <v>145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
      <c r="C13" s="1"/>
      <c r="D13" s="1"/>
      <c r="E13" s="8"/>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sheetData>
  <hyperlinks>
    <hyperlink ref="J10" r:id="rId1"/>
    <hyperlink ref="J4" r:id="rId2"/>
    <hyperlink ref="J5" r:id="rId3"/>
    <hyperlink ref="J6" r:id="rId4"/>
    <hyperlink ref="J7" r:id="rId5"/>
    <hyperlink ref="J8" r:id="rId6"/>
    <hyperlink ref="J9" r:id="rId7"/>
    <hyperlink ref="I3" r:id="rId8"/>
    <hyperlink ref="I4" r:id="rId9"/>
    <hyperlink ref="I5" r:id="rId10"/>
    <hyperlink ref="I6" r:id="rId11"/>
    <hyperlink ref="I7" r:id="rId12"/>
    <hyperlink ref="I8" r:id="rId13"/>
    <hyperlink ref="I9" r:id="rId14"/>
    <hyperlink ref="I10" r:id="rId1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X165"/>
  <sheetViews>
    <sheetView workbookViewId="0">
      <selection activeCell="F20" sqref="F20"/>
    </sheetView>
  </sheetViews>
  <sheetFormatPr baseColWidth="10" defaultColWidth="9.140625" defaultRowHeight="15" x14ac:dyDescent="0.25"/>
  <cols>
    <col min="1" max="1" width="33.42578125" customWidth="1"/>
    <col min="2" max="5" width="18" customWidth="1"/>
    <col min="6" max="6" width="15.5703125" customWidth="1"/>
    <col min="7" max="7" width="13.85546875" customWidth="1"/>
    <col min="8" max="8" width="26.140625" customWidth="1"/>
    <col min="9" max="10" width="24.7109375" customWidth="1"/>
  </cols>
  <sheetData>
    <row r="1" spans="1:50" s="1" customFormat="1" ht="30" x14ac:dyDescent="0.25">
      <c r="A1" s="84" t="s">
        <v>0</v>
      </c>
      <c r="B1" s="3" t="s">
        <v>88</v>
      </c>
      <c r="C1" s="3" t="s">
        <v>88</v>
      </c>
      <c r="D1" s="3" t="s">
        <v>88</v>
      </c>
      <c r="E1" s="3" t="s">
        <v>17</v>
      </c>
      <c r="F1" s="3" t="s">
        <v>17</v>
      </c>
      <c r="G1" s="3" t="s">
        <v>17</v>
      </c>
      <c r="H1" s="77" t="s">
        <v>17</v>
      </c>
      <c r="I1" s="77" t="s">
        <v>93</v>
      </c>
      <c r="J1" s="77" t="s">
        <v>136</v>
      </c>
    </row>
    <row r="2" spans="1:50" s="1" customFormat="1" ht="29.1" customHeight="1" x14ac:dyDescent="0.25">
      <c r="A2" s="85"/>
      <c r="B2" s="2" t="s">
        <v>14</v>
      </c>
      <c r="C2" s="2" t="s">
        <v>15</v>
      </c>
      <c r="D2" s="2" t="s">
        <v>16</v>
      </c>
      <c r="E2" s="2" t="s">
        <v>14</v>
      </c>
      <c r="F2" s="2" t="s">
        <v>15</v>
      </c>
      <c r="G2" s="2" t="s">
        <v>16</v>
      </c>
      <c r="H2" s="89"/>
      <c r="I2" s="89"/>
      <c r="J2" s="89"/>
    </row>
    <row r="3" spans="1:50" s="1" customFormat="1" x14ac:dyDescent="0.25">
      <c r="A3" s="20" t="s">
        <v>11</v>
      </c>
      <c r="B3" s="21">
        <f>E3</f>
        <v>4827.66</v>
      </c>
      <c r="C3" s="53">
        <f>F3/21</f>
        <v>1.2623809523809524</v>
      </c>
      <c r="D3" s="53">
        <f>G3/310</f>
        <v>0.32751612903225807</v>
      </c>
      <c r="E3" s="21">
        <v>4827.66</v>
      </c>
      <c r="F3" s="21">
        <v>26.51</v>
      </c>
      <c r="G3" s="21">
        <v>101.53</v>
      </c>
      <c r="H3" s="21">
        <v>4955.6899999999996</v>
      </c>
      <c r="I3" s="106" t="s">
        <v>144</v>
      </c>
      <c r="J3" s="83" t="s">
        <v>138</v>
      </c>
    </row>
    <row r="4" spans="1:50" s="1" customFormat="1" x14ac:dyDescent="0.25">
      <c r="A4" s="22" t="s">
        <v>32</v>
      </c>
      <c r="B4" s="23">
        <f t="shared" ref="B4:B18" si="0">E4</f>
        <v>37.869999999999997</v>
      </c>
      <c r="C4" s="58">
        <f t="shared" ref="C4:C18" si="1">F4/21</f>
        <v>4.7619047619047619E-4</v>
      </c>
      <c r="D4" s="58">
        <f t="shared" ref="D4:D18" si="2">G4/310</f>
        <v>1.0645161290322581E-3</v>
      </c>
      <c r="E4" s="23">
        <v>37.869999999999997</v>
      </c>
      <c r="F4" s="23">
        <v>0.01</v>
      </c>
      <c r="G4" s="23">
        <v>0.33</v>
      </c>
      <c r="H4" s="24">
        <v>38.200000000000003</v>
      </c>
      <c r="I4" s="106" t="s">
        <v>144</v>
      </c>
      <c r="J4" s="106" t="s">
        <v>145</v>
      </c>
    </row>
    <row r="5" spans="1:50" s="1" customFormat="1" x14ac:dyDescent="0.25">
      <c r="A5" s="25" t="s">
        <v>33</v>
      </c>
      <c r="B5" s="56">
        <f t="shared" si="0"/>
        <v>552.53</v>
      </c>
      <c r="C5" s="57">
        <f t="shared" si="1"/>
        <v>5.2380952380952379E-3</v>
      </c>
      <c r="D5" s="57">
        <f t="shared" si="2"/>
        <v>1E-3</v>
      </c>
      <c r="E5" s="26">
        <v>552.53</v>
      </c>
      <c r="F5" s="26">
        <v>0.11</v>
      </c>
      <c r="G5" s="26">
        <v>0.31</v>
      </c>
      <c r="H5" s="27">
        <v>552.54999999999995</v>
      </c>
      <c r="I5" s="106" t="s">
        <v>144</v>
      </c>
      <c r="J5" s="106" t="s">
        <v>145</v>
      </c>
    </row>
    <row r="6" spans="1:50" s="1" customFormat="1" x14ac:dyDescent="0.25">
      <c r="A6" s="25" t="s">
        <v>34</v>
      </c>
      <c r="B6" s="56">
        <f t="shared" si="0"/>
        <v>37.869999999999997</v>
      </c>
      <c r="C6" s="59">
        <f t="shared" si="1"/>
        <v>4.7619047619047619E-4</v>
      </c>
      <c r="D6" s="59">
        <f t="shared" si="2"/>
        <v>1.0645161290322581E-3</v>
      </c>
      <c r="E6" s="26">
        <v>37.869999999999997</v>
      </c>
      <c r="F6" s="26">
        <v>0.01</v>
      </c>
      <c r="G6" s="26">
        <v>0.33</v>
      </c>
      <c r="H6" s="27">
        <v>38.200000000000003</v>
      </c>
      <c r="I6" s="106" t="s">
        <v>144</v>
      </c>
      <c r="J6" s="106" t="s">
        <v>145</v>
      </c>
    </row>
    <row r="7" spans="1:50" s="1" customFormat="1" x14ac:dyDescent="0.25">
      <c r="A7" s="22" t="s">
        <v>35</v>
      </c>
      <c r="B7" s="23">
        <f t="shared" si="0"/>
        <v>4487.51</v>
      </c>
      <c r="C7" s="58">
        <f t="shared" si="1"/>
        <v>1.2285714285714286</v>
      </c>
      <c r="D7" s="58">
        <f t="shared" si="2"/>
        <v>0.21796774193548385</v>
      </c>
      <c r="E7" s="23">
        <v>4487.51</v>
      </c>
      <c r="F7" s="23">
        <v>25.8</v>
      </c>
      <c r="G7" s="23">
        <v>67.569999999999993</v>
      </c>
      <c r="H7" s="24">
        <v>4580.88</v>
      </c>
      <c r="I7" s="106" t="s">
        <v>144</v>
      </c>
      <c r="J7" s="106" t="s">
        <v>145</v>
      </c>
    </row>
    <row r="8" spans="1:50" s="1" customFormat="1" x14ac:dyDescent="0.25">
      <c r="A8" s="25" t="s">
        <v>36</v>
      </c>
      <c r="B8" s="56">
        <f t="shared" si="0"/>
        <v>2153.56</v>
      </c>
      <c r="C8" s="59">
        <f t="shared" si="1"/>
        <v>0.94380952380952388</v>
      </c>
      <c r="D8" s="59">
        <f t="shared" si="2"/>
        <v>9.7870967741935488E-2</v>
      </c>
      <c r="E8" s="26">
        <v>2153.56</v>
      </c>
      <c r="F8" s="26">
        <v>19.82</v>
      </c>
      <c r="G8" s="26">
        <v>30.34</v>
      </c>
      <c r="H8" s="27">
        <v>2203.71</v>
      </c>
      <c r="I8" s="106" t="s">
        <v>144</v>
      </c>
      <c r="J8" s="106" t="s">
        <v>145</v>
      </c>
    </row>
    <row r="9" spans="1:50" s="1" customFormat="1" ht="45" x14ac:dyDescent="0.25">
      <c r="A9" s="25" t="s">
        <v>37</v>
      </c>
      <c r="B9" s="56">
        <f t="shared" si="0"/>
        <v>2153.56</v>
      </c>
      <c r="C9" s="59">
        <f t="shared" si="1"/>
        <v>0.94380952380952388</v>
      </c>
      <c r="D9" s="59">
        <f t="shared" si="2"/>
        <v>9.7870967741935488E-2</v>
      </c>
      <c r="E9" s="26">
        <v>2153.56</v>
      </c>
      <c r="F9" s="26">
        <v>19.82</v>
      </c>
      <c r="G9" s="26">
        <v>30.34</v>
      </c>
      <c r="H9" s="27">
        <v>2203.71</v>
      </c>
      <c r="I9" s="106" t="s">
        <v>144</v>
      </c>
      <c r="J9" s="106" t="s">
        <v>145</v>
      </c>
    </row>
    <row r="10" spans="1:50" ht="30" x14ac:dyDescent="0.25">
      <c r="A10" s="25" t="s">
        <v>38</v>
      </c>
      <c r="B10" s="56">
        <f t="shared" si="0"/>
        <v>1029.6600000000001</v>
      </c>
      <c r="C10" s="59">
        <f t="shared" si="1"/>
        <v>0.10714285714285714</v>
      </c>
      <c r="D10" s="59">
        <f t="shared" si="2"/>
        <v>5.3290322580645158E-2</v>
      </c>
      <c r="E10" s="26">
        <v>1029.6600000000001</v>
      </c>
      <c r="F10" s="26">
        <v>2.25</v>
      </c>
      <c r="G10" s="26">
        <v>16.52</v>
      </c>
      <c r="H10" s="27">
        <v>1048.43</v>
      </c>
      <c r="I10" s="106" t="s">
        <v>144</v>
      </c>
      <c r="J10" s="106" t="s">
        <v>145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45" x14ac:dyDescent="0.25">
      <c r="A11" s="25" t="s">
        <v>39</v>
      </c>
      <c r="B11" s="56">
        <f t="shared" si="0"/>
        <v>1029.6600000000001</v>
      </c>
      <c r="C11" s="59">
        <f t="shared" si="1"/>
        <v>0.10714285714285714</v>
      </c>
      <c r="D11" s="59">
        <f t="shared" si="2"/>
        <v>5.3290322580645158E-2</v>
      </c>
      <c r="E11" s="26">
        <v>1029.6600000000001</v>
      </c>
      <c r="F11" s="26">
        <v>2.25</v>
      </c>
      <c r="G11" s="26">
        <v>16.52</v>
      </c>
      <c r="H11" s="27">
        <v>1048.43</v>
      </c>
      <c r="I11" s="106" t="s">
        <v>144</v>
      </c>
      <c r="J11" s="106" t="s">
        <v>145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25" t="s">
        <v>40</v>
      </c>
      <c r="B12" s="56">
        <f t="shared" si="0"/>
        <v>1043.9100000000001</v>
      </c>
      <c r="C12" s="59">
        <f t="shared" si="1"/>
        <v>5.4761904761904755E-2</v>
      </c>
      <c r="D12" s="59">
        <f t="shared" si="2"/>
        <v>5.4967741935483871E-2</v>
      </c>
      <c r="E12" s="26">
        <v>1043.9100000000001</v>
      </c>
      <c r="F12" s="26">
        <v>1.1499999999999999</v>
      </c>
      <c r="G12" s="26">
        <v>17.04</v>
      </c>
      <c r="H12" s="27">
        <v>1062.0999999999999</v>
      </c>
      <c r="I12" s="106" t="s">
        <v>144</v>
      </c>
      <c r="J12" s="106" t="s">
        <v>145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25" t="s">
        <v>41</v>
      </c>
      <c r="B13" s="56">
        <f t="shared" si="0"/>
        <v>260.38</v>
      </c>
      <c r="C13" s="59">
        <f t="shared" si="1"/>
        <v>0.12238095238095237</v>
      </c>
      <c r="D13" s="59">
        <f t="shared" si="2"/>
        <v>1.1870967741935485E-2</v>
      </c>
      <c r="E13" s="26">
        <v>260.38</v>
      </c>
      <c r="F13" s="26">
        <v>2.57</v>
      </c>
      <c r="G13" s="26">
        <v>3.68</v>
      </c>
      <c r="H13" s="27">
        <v>266.63</v>
      </c>
      <c r="I13" s="106" t="s">
        <v>144</v>
      </c>
      <c r="J13" s="106" t="s">
        <v>145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x14ac:dyDescent="0.25">
      <c r="A14" s="22" t="s">
        <v>42</v>
      </c>
      <c r="B14" s="23">
        <f t="shared" si="0"/>
        <v>4.22</v>
      </c>
      <c r="C14" s="58">
        <f t="shared" si="1"/>
        <v>0</v>
      </c>
      <c r="D14" s="58">
        <f t="shared" si="2"/>
        <v>2.2580645161290324E-4</v>
      </c>
      <c r="E14" s="23">
        <v>4.22</v>
      </c>
      <c r="F14" s="23">
        <v>0</v>
      </c>
      <c r="G14" s="23">
        <v>7.0000000000000007E-2</v>
      </c>
      <c r="H14" s="24">
        <v>4.3</v>
      </c>
      <c r="I14" s="106" t="s">
        <v>144</v>
      </c>
      <c r="J14" s="106" t="s">
        <v>145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22" t="s">
        <v>43</v>
      </c>
      <c r="B15" s="23">
        <f t="shared" si="0"/>
        <v>4.1500000000000004</v>
      </c>
      <c r="C15" s="58">
        <f t="shared" si="1"/>
        <v>0</v>
      </c>
      <c r="D15" s="58">
        <f t="shared" si="2"/>
        <v>2.2580645161290324E-4</v>
      </c>
      <c r="E15" s="23">
        <v>4.1500000000000004</v>
      </c>
      <c r="F15" s="23">
        <v>0</v>
      </c>
      <c r="G15" s="23">
        <v>7.0000000000000007E-2</v>
      </c>
      <c r="H15" s="24">
        <v>4.22</v>
      </c>
      <c r="I15" s="106" t="s">
        <v>144</v>
      </c>
      <c r="J15" s="106" t="s">
        <v>145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30" x14ac:dyDescent="0.25">
      <c r="A16" s="25" t="s">
        <v>44</v>
      </c>
      <c r="B16" s="56">
        <f t="shared" si="0"/>
        <v>4.1500000000000004</v>
      </c>
      <c r="C16" s="59">
        <f t="shared" si="1"/>
        <v>0</v>
      </c>
      <c r="D16" s="59">
        <f t="shared" si="2"/>
        <v>2.2580645161290324E-4</v>
      </c>
      <c r="E16" s="26">
        <v>4.1500000000000004</v>
      </c>
      <c r="F16" s="26">
        <v>0</v>
      </c>
      <c r="G16" s="26">
        <v>7.0000000000000007E-2</v>
      </c>
      <c r="H16" s="27">
        <v>4.22</v>
      </c>
      <c r="I16" s="106" t="s">
        <v>144</v>
      </c>
      <c r="J16" s="106" t="s">
        <v>145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22" t="s">
        <v>45</v>
      </c>
      <c r="B17" s="23">
        <f t="shared" si="0"/>
        <v>293.91000000000003</v>
      </c>
      <c r="C17" s="58">
        <f t="shared" si="1"/>
        <v>3.2857142857142856E-2</v>
      </c>
      <c r="D17" s="58">
        <f t="shared" si="2"/>
        <v>0.10803225806451613</v>
      </c>
      <c r="E17" s="23">
        <v>293.91000000000003</v>
      </c>
      <c r="F17" s="23">
        <v>0.69</v>
      </c>
      <c r="G17" s="23">
        <v>33.49</v>
      </c>
      <c r="H17" s="24">
        <v>328.09</v>
      </c>
      <c r="I17" s="106" t="s">
        <v>144</v>
      </c>
      <c r="J17" s="106" t="s">
        <v>145</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4" t="s">
        <v>46</v>
      </c>
      <c r="B18" s="50">
        <f t="shared" si="0"/>
        <v>293.91000000000003</v>
      </c>
      <c r="C18" s="55">
        <f t="shared" si="1"/>
        <v>3.2857142857142856E-2</v>
      </c>
      <c r="D18" s="55">
        <f t="shared" si="2"/>
        <v>0.10803225806451613</v>
      </c>
      <c r="E18" s="9">
        <v>293.91000000000003</v>
      </c>
      <c r="F18" s="9">
        <v>0.69</v>
      </c>
      <c r="G18" s="9">
        <v>33.49</v>
      </c>
      <c r="H18" s="10">
        <v>328.09</v>
      </c>
      <c r="I18" s="106" t="s">
        <v>144</v>
      </c>
      <c r="J18" s="106" t="s">
        <v>145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28" t="s">
        <v>48</v>
      </c>
      <c r="B19" s="28"/>
      <c r="C19" s="28"/>
      <c r="D19" s="28"/>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sheetData>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J4" r:id="rId17"/>
    <hyperlink ref="J5" r:id="rId18"/>
    <hyperlink ref="J6" r:id="rId19"/>
    <hyperlink ref="J7" r:id="rId20"/>
    <hyperlink ref="J8" r:id="rId21"/>
    <hyperlink ref="J9" r:id="rId22"/>
    <hyperlink ref="J10" r:id="rId23"/>
    <hyperlink ref="J11" r:id="rId24"/>
    <hyperlink ref="J12" r:id="rId25"/>
    <hyperlink ref="J13" r:id="rId26"/>
    <hyperlink ref="J14" r:id="rId27"/>
    <hyperlink ref="J15" r:id="rId28"/>
    <hyperlink ref="J16" r:id="rId29"/>
    <hyperlink ref="J17" r:id="rId30"/>
    <hyperlink ref="J18" r:id="rId3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X154"/>
  <sheetViews>
    <sheetView workbookViewId="0">
      <selection activeCell="F20" sqref="F20"/>
    </sheetView>
  </sheetViews>
  <sheetFormatPr baseColWidth="10" defaultColWidth="9.140625" defaultRowHeight="15" x14ac:dyDescent="0.25"/>
  <cols>
    <col min="1" max="1" width="33.42578125" customWidth="1"/>
    <col min="2" max="5" width="18" customWidth="1"/>
    <col min="6" max="6" width="15.5703125" customWidth="1"/>
    <col min="7" max="7" width="13.85546875" customWidth="1"/>
    <col min="8" max="8" width="26.140625" customWidth="1"/>
    <col min="9" max="9" width="15.85546875" customWidth="1"/>
    <col min="10" max="10" width="18.7109375" customWidth="1"/>
  </cols>
  <sheetData>
    <row r="1" spans="1:50" s="1" customFormat="1" ht="29.1" customHeight="1" x14ac:dyDescent="0.25">
      <c r="A1" s="84" t="s">
        <v>0</v>
      </c>
      <c r="B1" s="3" t="s">
        <v>88</v>
      </c>
      <c r="C1" s="3" t="s">
        <v>88</v>
      </c>
      <c r="D1" s="3" t="s">
        <v>88</v>
      </c>
      <c r="E1" s="3" t="s">
        <v>17</v>
      </c>
      <c r="F1" s="3" t="s">
        <v>17</v>
      </c>
      <c r="G1" s="3" t="s">
        <v>17</v>
      </c>
      <c r="H1" s="77" t="s">
        <v>17</v>
      </c>
      <c r="I1" s="77" t="s">
        <v>94</v>
      </c>
      <c r="J1" s="77" t="s">
        <v>136</v>
      </c>
    </row>
    <row r="2" spans="1:50" s="1" customFormat="1" ht="29.1" customHeight="1" x14ac:dyDescent="0.25">
      <c r="A2" s="85"/>
      <c r="B2" s="2" t="s">
        <v>14</v>
      </c>
      <c r="C2" s="2" t="s">
        <v>15</v>
      </c>
      <c r="D2" s="2" t="s">
        <v>16</v>
      </c>
      <c r="E2" s="2" t="s">
        <v>14</v>
      </c>
      <c r="F2" s="2" t="s">
        <v>15</v>
      </c>
      <c r="G2" s="2" t="s">
        <v>16</v>
      </c>
      <c r="H2" s="78"/>
      <c r="I2" s="78"/>
      <c r="J2" s="78"/>
    </row>
    <row r="3" spans="1:50" s="1" customFormat="1" x14ac:dyDescent="0.25">
      <c r="A3" s="20" t="s">
        <v>50</v>
      </c>
      <c r="B3" s="21">
        <f>E3</f>
        <v>386.77</v>
      </c>
      <c r="C3" s="21">
        <f>F3/21</f>
        <v>2.4076190476190478</v>
      </c>
      <c r="D3" s="21">
        <f>G3/310</f>
        <v>3.3419354838709676E-2</v>
      </c>
      <c r="E3" s="21">
        <v>386.77</v>
      </c>
      <c r="F3" s="21">
        <v>50.56</v>
      </c>
      <c r="G3" s="21">
        <v>10.36</v>
      </c>
      <c r="H3" s="21">
        <v>447.69</v>
      </c>
      <c r="I3" s="106" t="s">
        <v>144</v>
      </c>
      <c r="J3" s="83" t="s">
        <v>138</v>
      </c>
    </row>
    <row r="4" spans="1:50" s="1" customFormat="1" x14ac:dyDescent="0.25">
      <c r="A4" s="15" t="s">
        <v>51</v>
      </c>
      <c r="B4" s="48">
        <f t="shared" ref="B4:B7" si="0">E4</f>
        <v>116.99</v>
      </c>
      <c r="C4" s="48">
        <f t="shared" ref="C4:C7" si="1">F4/21</f>
        <v>0.30428571428571427</v>
      </c>
      <c r="D4" s="45">
        <f t="shared" ref="D4:D7" si="2">G4/310</f>
        <v>4.4838709677419352E-3</v>
      </c>
      <c r="E4" s="16">
        <v>116.99</v>
      </c>
      <c r="F4" s="16">
        <v>6.39</v>
      </c>
      <c r="G4" s="16">
        <v>1.39</v>
      </c>
      <c r="H4" s="17">
        <v>124.77</v>
      </c>
      <c r="I4" s="106" t="s">
        <v>144</v>
      </c>
      <c r="J4" s="106" t="s">
        <v>145</v>
      </c>
    </row>
    <row r="5" spans="1:50" s="1" customFormat="1" x14ac:dyDescent="0.25">
      <c r="A5" s="15" t="s">
        <v>52</v>
      </c>
      <c r="B5" s="48">
        <f t="shared" si="0"/>
        <v>147.26</v>
      </c>
      <c r="C5" s="48">
        <f t="shared" si="1"/>
        <v>2.0866666666666669</v>
      </c>
      <c r="D5" s="48">
        <f t="shared" si="2"/>
        <v>2.7935483870967743E-2</v>
      </c>
      <c r="E5" s="16">
        <v>147.26</v>
      </c>
      <c r="F5" s="16">
        <v>43.82</v>
      </c>
      <c r="G5" s="16">
        <v>8.66</v>
      </c>
      <c r="H5" s="17">
        <v>199.74</v>
      </c>
      <c r="I5" s="106" t="s">
        <v>144</v>
      </c>
      <c r="J5" s="106" t="s">
        <v>145</v>
      </c>
    </row>
    <row r="6" spans="1:50" s="1" customFormat="1" ht="45" x14ac:dyDescent="0.25">
      <c r="A6" s="15" t="s">
        <v>53</v>
      </c>
      <c r="B6" s="48">
        <f t="shared" si="0"/>
        <v>122.52</v>
      </c>
      <c r="C6" s="45">
        <f t="shared" si="1"/>
        <v>1.6666666666666666E-2</v>
      </c>
      <c r="D6" s="45">
        <f t="shared" si="2"/>
        <v>1E-3</v>
      </c>
      <c r="E6" s="16">
        <v>122.52</v>
      </c>
      <c r="F6" s="16">
        <v>0.35</v>
      </c>
      <c r="G6" s="16">
        <v>0.31</v>
      </c>
      <c r="H6" s="17">
        <v>123.18</v>
      </c>
      <c r="I6" s="106" t="s">
        <v>144</v>
      </c>
      <c r="J6" s="106" t="s">
        <v>145</v>
      </c>
    </row>
    <row r="7" spans="1:50" s="1" customFormat="1" x14ac:dyDescent="0.25">
      <c r="A7" s="25" t="s">
        <v>54</v>
      </c>
      <c r="B7" s="60">
        <f t="shared" si="0"/>
        <v>122.52</v>
      </c>
      <c r="C7" s="61">
        <f t="shared" si="1"/>
        <v>1.6666666666666666E-2</v>
      </c>
      <c r="D7" s="61">
        <f t="shared" si="2"/>
        <v>1E-3</v>
      </c>
      <c r="E7" s="26">
        <v>122.52</v>
      </c>
      <c r="F7" s="26">
        <v>0.35</v>
      </c>
      <c r="G7" s="26">
        <v>0.31</v>
      </c>
      <c r="H7" s="27">
        <v>123.18</v>
      </c>
      <c r="I7" s="106" t="s">
        <v>144</v>
      </c>
      <c r="J7" s="106" t="s">
        <v>145</v>
      </c>
    </row>
    <row r="8" spans="1:50" x14ac:dyDescent="0.25">
      <c r="A8" s="28"/>
      <c r="B8" s="28"/>
      <c r="C8" s="28"/>
      <c r="D8" s="28"/>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sheetData>
  <hyperlinks>
    <hyperlink ref="I3" r:id="rId1"/>
    <hyperlink ref="I4" r:id="rId2"/>
    <hyperlink ref="I5" r:id="rId3"/>
    <hyperlink ref="I6" r:id="rId4"/>
    <hyperlink ref="I7" r:id="rId5"/>
    <hyperlink ref="J4" r:id="rId6"/>
    <hyperlink ref="J5" r:id="rId7"/>
    <hyperlink ref="J6" r:id="rId8"/>
    <hyperlink ref="J7" r:id="rId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151"/>
  <sheetViews>
    <sheetView workbookViewId="0">
      <selection activeCell="F20" sqref="F20"/>
    </sheetView>
  </sheetViews>
  <sheetFormatPr baseColWidth="10" defaultColWidth="9.140625" defaultRowHeight="15" x14ac:dyDescent="0.25"/>
  <cols>
    <col min="1" max="1" width="33.42578125" customWidth="1"/>
    <col min="2" max="8" width="9.140625" bestFit="1" customWidth="1"/>
    <col min="9" max="9" width="16.5703125" customWidth="1"/>
    <col min="10" max="10" width="18.5703125" customWidth="1"/>
  </cols>
  <sheetData>
    <row r="1" spans="1:50" s="1" customFormat="1" ht="29.1" customHeight="1" x14ac:dyDescent="0.25">
      <c r="A1" s="84" t="s">
        <v>0</v>
      </c>
      <c r="B1" s="3" t="s">
        <v>88</v>
      </c>
      <c r="C1" s="3" t="s">
        <v>88</v>
      </c>
      <c r="D1" s="3" t="s">
        <v>88</v>
      </c>
      <c r="E1" s="3" t="s">
        <v>17</v>
      </c>
      <c r="F1" s="3" t="s">
        <v>17</v>
      </c>
      <c r="G1" s="3" t="s">
        <v>17</v>
      </c>
      <c r="H1" s="77" t="s">
        <v>17</v>
      </c>
      <c r="I1" s="80" t="s">
        <v>94</v>
      </c>
      <c r="J1" s="80" t="s">
        <v>139</v>
      </c>
    </row>
    <row r="2" spans="1:50" s="1" customFormat="1" ht="29.1" customHeight="1" x14ac:dyDescent="0.25">
      <c r="A2" s="85"/>
      <c r="B2" s="2" t="s">
        <v>14</v>
      </c>
      <c r="C2" s="2" t="s">
        <v>15</v>
      </c>
      <c r="D2" s="2" t="s">
        <v>16</v>
      </c>
      <c r="E2" s="2" t="s">
        <v>14</v>
      </c>
      <c r="F2" s="2" t="s">
        <v>15</v>
      </c>
      <c r="G2" s="2" t="s">
        <v>16</v>
      </c>
      <c r="H2" s="78"/>
      <c r="I2" s="80"/>
      <c r="J2" s="80"/>
    </row>
    <row r="3" spans="1:50" s="1" customFormat="1" ht="30" x14ac:dyDescent="0.25">
      <c r="A3" s="20" t="s">
        <v>13</v>
      </c>
      <c r="B3" s="21">
        <f>E3</f>
        <v>88.16</v>
      </c>
      <c r="C3" s="53">
        <f>F3/21</f>
        <v>0</v>
      </c>
      <c r="D3" s="53">
        <f>G3/310</f>
        <v>0</v>
      </c>
      <c r="E3" s="21">
        <v>88.16</v>
      </c>
      <c r="F3" s="21">
        <v>0</v>
      </c>
      <c r="G3" s="21">
        <v>0</v>
      </c>
      <c r="H3" s="21">
        <f>SUM(E3:G3)</f>
        <v>88.16</v>
      </c>
      <c r="I3" s="106" t="s">
        <v>146</v>
      </c>
      <c r="J3" s="83" t="s">
        <v>143</v>
      </c>
    </row>
    <row r="4" spans="1:50" s="1" customFormat="1" x14ac:dyDescent="0.25">
      <c r="A4" s="25" t="s">
        <v>55</v>
      </c>
      <c r="B4" s="56">
        <f>E4</f>
        <v>88.16</v>
      </c>
      <c r="C4" s="56">
        <f>F4</f>
        <v>0</v>
      </c>
      <c r="D4" s="56">
        <f>G4</f>
        <v>0</v>
      </c>
      <c r="E4" s="26">
        <v>88.16</v>
      </c>
      <c r="F4" s="26">
        <v>0</v>
      </c>
      <c r="G4" s="26">
        <v>0</v>
      </c>
      <c r="H4" s="26">
        <v>88.16</v>
      </c>
      <c r="I4" s="106" t="s">
        <v>146</v>
      </c>
      <c r="J4" s="106" t="s">
        <v>147</v>
      </c>
    </row>
    <row r="5" spans="1:50" x14ac:dyDescent="0.25">
      <c r="A5" s="28"/>
      <c r="B5" s="28"/>
      <c r="C5" s="28"/>
      <c r="D5" s="2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sheetData>
  <hyperlinks>
    <hyperlink ref="J4" r:id="rId1"/>
    <hyperlink ref="I3" r:id="rId2"/>
    <hyperlink ref="I4"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BUR</vt:lpstr>
      <vt:lpstr>BUR.</vt:lpstr>
      <vt:lpstr>Totales</vt:lpstr>
      <vt:lpstr>1 - Energía</vt:lpstr>
      <vt:lpstr>1.A.1</vt:lpstr>
      <vt:lpstr>1.A.2</vt:lpstr>
      <vt:lpstr>1.A.3</vt:lpstr>
      <vt:lpstr>1.A.4</vt:lpstr>
      <vt:lpstr>1.B.3</vt:lpstr>
      <vt:lpstr>2 - Industria</vt:lpstr>
      <vt:lpstr>3 - AFOLU</vt:lpstr>
      <vt:lpstr>3.A</vt:lpstr>
      <vt:lpstr>3.B</vt:lpstr>
      <vt:lpstr>3.C</vt:lpstr>
      <vt:lpstr>4 - Residuos</vt: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Ramirez</dc:creator>
  <cp:lastModifiedBy>usuario</cp:lastModifiedBy>
  <dcterms:created xsi:type="dcterms:W3CDTF">2018-11-14T19:10:00Z</dcterms:created>
  <dcterms:modified xsi:type="dcterms:W3CDTF">2022-03-15T20:59:02Z</dcterms:modified>
</cp:coreProperties>
</file>